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760"/>
  </bookViews>
  <sheets>
    <sheet name="HRA" sheetId="2" r:id="rId1"/>
    <sheet name="Sheet1" sheetId="5" state="hidden" r:id="rId2"/>
    <sheet name="Capital" sheetId="3" state="hidden" r:id="rId3"/>
    <sheet name="Detailed Capital Prog (2)" sheetId="4" state="hidden" r:id="rId4"/>
  </sheets>
  <externalReferences>
    <externalReference r:id="rId5"/>
    <externalReference r:id="rId6"/>
    <externalReference r:id="rId7"/>
  </externalReferences>
  <definedNames>
    <definedName name="Agresso">#REF!</definedName>
    <definedName name="Cost_Centre">#REF!</definedName>
    <definedName name="Disposals" localSheetId="3">[1]Lists!$C$1:$C$122</definedName>
    <definedName name="Forecast">#REF!</definedName>
    <definedName name="Percentage" localSheetId="3">[1]Lists!$A$2:$A$122</definedName>
    <definedName name="_xlnm.Print_Area" localSheetId="2">Capital!$A$1:$AJ$57</definedName>
    <definedName name="_xlnm.Print_Area" localSheetId="0">HRA!$A$1:$G$111</definedName>
    <definedName name="_xlnm.Print_Titles" localSheetId="2">Capital!$A:$A,Capital!$1:$5</definedName>
    <definedName name="_xlnm.Print_Titles" localSheetId="0">HRA!$A:$A,HRA!$3:$7</definedName>
  </definedNames>
  <calcPr calcId="145621"/>
</workbook>
</file>

<file path=xl/calcChain.xml><?xml version="1.0" encoding="utf-8"?>
<calcChain xmlns="http://schemas.openxmlformats.org/spreadsheetml/2006/main">
  <c r="P96" i="4" l="1"/>
  <c r="O96" i="4"/>
  <c r="N96" i="4"/>
  <c r="M96" i="4"/>
  <c r="L96" i="4"/>
  <c r="K96" i="4"/>
  <c r="J96" i="4"/>
  <c r="I96" i="4"/>
  <c r="H96" i="4"/>
  <c r="G96" i="4"/>
  <c r="F96" i="4"/>
  <c r="E96" i="4"/>
  <c r="D96" i="4"/>
  <c r="P89" i="4"/>
  <c r="O89" i="4"/>
  <c r="N89" i="4"/>
  <c r="M89" i="4"/>
  <c r="L89" i="4"/>
  <c r="K89" i="4"/>
  <c r="J89" i="4"/>
  <c r="I89" i="4"/>
  <c r="H89" i="4"/>
  <c r="G89" i="4"/>
  <c r="F89" i="4"/>
  <c r="E89" i="4"/>
  <c r="P88" i="4"/>
  <c r="P91" i="4" s="1"/>
  <c r="O88" i="4"/>
  <c r="N88" i="4"/>
  <c r="N91" i="4" s="1"/>
  <c r="M88" i="4"/>
  <c r="M91" i="4" s="1"/>
  <c r="L88" i="4"/>
  <c r="L91" i="4" s="1"/>
  <c r="K88" i="4"/>
  <c r="J88" i="4"/>
  <c r="J91" i="4" s="1"/>
  <c r="I88" i="4"/>
  <c r="I91" i="4" s="1"/>
  <c r="H88" i="4"/>
  <c r="H91" i="4" s="1"/>
  <c r="G88" i="4"/>
  <c r="F88" i="4"/>
  <c r="F91" i="4" s="1"/>
  <c r="E88" i="4"/>
  <c r="E91" i="4" s="1"/>
  <c r="D88" i="4"/>
  <c r="R88" i="4" s="1"/>
  <c r="R70" i="4"/>
  <c r="R69" i="4"/>
  <c r="R68" i="4"/>
  <c r="P66" i="4"/>
  <c r="O66" i="4"/>
  <c r="N66" i="4"/>
  <c r="M66" i="4"/>
  <c r="L66" i="4"/>
  <c r="K66" i="4"/>
  <c r="J66" i="4"/>
  <c r="I66" i="4"/>
  <c r="H66" i="4"/>
  <c r="G66" i="4"/>
  <c r="F66" i="4"/>
  <c r="E66" i="4"/>
  <c r="R64" i="4"/>
  <c r="D64" i="4"/>
  <c r="D63" i="4"/>
  <c r="D66" i="4" s="1"/>
  <c r="R62" i="4"/>
  <c r="D62" i="4"/>
  <c r="R60" i="4"/>
  <c r="R59" i="4"/>
  <c r="R58" i="4"/>
  <c r="D58" i="4"/>
  <c r="R56" i="4"/>
  <c r="O52" i="4"/>
  <c r="O98" i="4" s="1"/>
  <c r="M50" i="4"/>
  <c r="M52" i="4" s="1"/>
  <c r="M98" i="4" s="1"/>
  <c r="L50" i="4"/>
  <c r="K50" i="4"/>
  <c r="J50" i="4"/>
  <c r="I50" i="4"/>
  <c r="H50" i="4"/>
  <c r="G50" i="4"/>
  <c r="F50" i="4"/>
  <c r="E50" i="4"/>
  <c r="D50" i="4"/>
  <c r="P49" i="4"/>
  <c r="P52" i="4" s="1"/>
  <c r="P98" i="4" s="1"/>
  <c r="O49" i="4"/>
  <c r="N49" i="4"/>
  <c r="N52" i="4" s="1"/>
  <c r="N98" i="4" s="1"/>
  <c r="M49" i="4"/>
  <c r="L49" i="4"/>
  <c r="L52" i="4" s="1"/>
  <c r="L98" i="4" s="1"/>
  <c r="K49" i="4"/>
  <c r="K52" i="4" s="1"/>
  <c r="K98" i="4" s="1"/>
  <c r="J49" i="4"/>
  <c r="J52" i="4" s="1"/>
  <c r="J98" i="4" s="1"/>
  <c r="I49" i="4"/>
  <c r="H49" i="4"/>
  <c r="G49" i="4"/>
  <c r="F49" i="4"/>
  <c r="E49" i="4"/>
  <c r="D49" i="4"/>
  <c r="I48" i="4"/>
  <c r="H48" i="4"/>
  <c r="G48" i="4"/>
  <c r="F48" i="4"/>
  <c r="E48" i="4"/>
  <c r="D48" i="4"/>
  <c r="I45" i="4"/>
  <c r="H45" i="4"/>
  <c r="G45" i="4"/>
  <c r="F45" i="4"/>
  <c r="R45" i="4" s="1"/>
  <c r="E45" i="4"/>
  <c r="I44" i="4"/>
  <c r="H44" i="4"/>
  <c r="G44" i="4"/>
  <c r="F44" i="4"/>
  <c r="E44" i="4"/>
  <c r="I43" i="4"/>
  <c r="H43" i="4"/>
  <c r="G43" i="4"/>
  <c r="F43" i="4"/>
  <c r="E43" i="4"/>
  <c r="I40" i="4"/>
  <c r="H40" i="4"/>
  <c r="G40" i="4"/>
  <c r="F40" i="4"/>
  <c r="E40" i="4"/>
  <c r="I39" i="4"/>
  <c r="H39" i="4"/>
  <c r="G39" i="4"/>
  <c r="F39" i="4"/>
  <c r="R39" i="4" s="1"/>
  <c r="E39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R35" i="4" s="1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R31" i="4" s="1"/>
  <c r="E31" i="4"/>
  <c r="I30" i="4"/>
  <c r="H30" i="4"/>
  <c r="G30" i="4"/>
  <c r="F30" i="4"/>
  <c r="E30" i="4"/>
  <c r="I28" i="4"/>
  <c r="H28" i="4"/>
  <c r="G28" i="4"/>
  <c r="F28" i="4"/>
  <c r="E28" i="4"/>
  <c r="I26" i="4"/>
  <c r="H26" i="4"/>
  <c r="G26" i="4"/>
  <c r="F26" i="4"/>
  <c r="E26" i="4"/>
  <c r="I24" i="4"/>
  <c r="H24" i="4"/>
  <c r="G24" i="4"/>
  <c r="F24" i="4"/>
  <c r="R24" i="4" s="1"/>
  <c r="E24" i="4"/>
  <c r="I22" i="4"/>
  <c r="H22" i="4"/>
  <c r="G22" i="4"/>
  <c r="F22" i="4"/>
  <c r="E22" i="4"/>
  <c r="I20" i="4"/>
  <c r="H20" i="4"/>
  <c r="G20" i="4"/>
  <c r="F20" i="4"/>
  <c r="E20" i="4"/>
  <c r="I19" i="4"/>
  <c r="H19" i="4"/>
  <c r="G19" i="4"/>
  <c r="F19" i="4"/>
  <c r="E19" i="4"/>
  <c r="I17" i="4"/>
  <c r="H17" i="4"/>
  <c r="G17" i="4"/>
  <c r="F17" i="4"/>
  <c r="R17" i="4" s="1"/>
  <c r="E17" i="4"/>
  <c r="I15" i="4"/>
  <c r="H15" i="4"/>
  <c r="G15" i="4"/>
  <c r="F15" i="4"/>
  <c r="E15" i="4"/>
  <c r="I14" i="4"/>
  <c r="H14" i="4"/>
  <c r="G14" i="4"/>
  <c r="F14" i="4"/>
  <c r="E14" i="4"/>
  <c r="I12" i="4"/>
  <c r="H12" i="4"/>
  <c r="G12" i="4"/>
  <c r="F12" i="4"/>
  <c r="E12" i="4"/>
  <c r="I10" i="4"/>
  <c r="H10" i="4"/>
  <c r="G10" i="4"/>
  <c r="F10" i="4"/>
  <c r="R10" i="4" s="1"/>
  <c r="E10" i="4"/>
  <c r="D10" i="4"/>
  <c r="B56" i="3"/>
  <c r="B51" i="3"/>
  <c r="B21" i="3" s="1"/>
  <c r="BI50" i="3"/>
  <c r="BH50" i="3"/>
  <c r="BG50" i="3"/>
  <c r="BF50" i="3"/>
  <c r="BF20" i="3" s="1"/>
  <c r="BE50" i="3"/>
  <c r="BD50" i="3"/>
  <c r="BC50" i="3"/>
  <c r="BB50" i="3"/>
  <c r="BB20" i="3" s="1"/>
  <c r="BA50" i="3"/>
  <c r="AZ50" i="3"/>
  <c r="AY50" i="3"/>
  <c r="AX50" i="3"/>
  <c r="AX20" i="3" s="1"/>
  <c r="AW50" i="3"/>
  <c r="AV50" i="3"/>
  <c r="AU50" i="3"/>
  <c r="AT50" i="3"/>
  <c r="AT20" i="3" s="1"/>
  <c r="AS50" i="3"/>
  <c r="AR50" i="3"/>
  <c r="AQ50" i="3"/>
  <c r="AP50" i="3"/>
  <c r="AP20" i="3" s="1"/>
  <c r="AO50" i="3"/>
  <c r="AN50" i="3"/>
  <c r="AM50" i="3"/>
  <c r="AL50" i="3"/>
  <c r="AL20" i="3" s="1"/>
  <c r="AK50" i="3"/>
  <c r="AJ50" i="3"/>
  <c r="AI50" i="3"/>
  <c r="AH50" i="3"/>
  <c r="AH20" i="3" s="1"/>
  <c r="AG50" i="3"/>
  <c r="AF50" i="3"/>
  <c r="AE50" i="3"/>
  <c r="AD50" i="3"/>
  <c r="AD20" i="3" s="1"/>
  <c r="AC50" i="3"/>
  <c r="AB50" i="3"/>
  <c r="AA50" i="3"/>
  <c r="Z50" i="3"/>
  <c r="Z20" i="3" s="1"/>
  <c r="Y50" i="3"/>
  <c r="X50" i="3"/>
  <c r="W50" i="3"/>
  <c r="V50" i="3"/>
  <c r="V20" i="3" s="1"/>
  <c r="U50" i="3"/>
  <c r="T50" i="3"/>
  <c r="S50" i="3"/>
  <c r="R50" i="3"/>
  <c r="R20" i="3" s="1"/>
  <c r="Q50" i="3"/>
  <c r="P50" i="3"/>
  <c r="O50" i="3"/>
  <c r="N50" i="3"/>
  <c r="N20" i="3" s="1"/>
  <c r="M50" i="3"/>
  <c r="L50" i="3"/>
  <c r="K50" i="3"/>
  <c r="J50" i="3"/>
  <c r="J20" i="3" s="1"/>
  <c r="I50" i="3"/>
  <c r="H50" i="3"/>
  <c r="G50" i="3"/>
  <c r="F50" i="3"/>
  <c r="F20" i="3" s="1"/>
  <c r="E50" i="3"/>
  <c r="D50" i="3"/>
  <c r="C50" i="3"/>
  <c r="B50" i="3"/>
  <c r="B20" i="3" s="1"/>
  <c r="BI49" i="3"/>
  <c r="BH49" i="3"/>
  <c r="BG49" i="3"/>
  <c r="BF49" i="3"/>
  <c r="BF19" i="3" s="1"/>
  <c r="BE49" i="3"/>
  <c r="BD49" i="3"/>
  <c r="BC49" i="3"/>
  <c r="BB49" i="3"/>
  <c r="BB19" i="3" s="1"/>
  <c r="BA49" i="3"/>
  <c r="AZ49" i="3"/>
  <c r="AY49" i="3"/>
  <c r="AX49" i="3"/>
  <c r="AX19" i="3" s="1"/>
  <c r="AW49" i="3"/>
  <c r="AV49" i="3"/>
  <c r="AU49" i="3"/>
  <c r="AT49" i="3"/>
  <c r="AT19" i="3" s="1"/>
  <c r="AS49" i="3"/>
  <c r="AR49" i="3"/>
  <c r="AQ49" i="3"/>
  <c r="AP49" i="3"/>
  <c r="AP19" i="3" s="1"/>
  <c r="AO49" i="3"/>
  <c r="AN49" i="3"/>
  <c r="AM49" i="3"/>
  <c r="AL49" i="3"/>
  <c r="AL19" i="3" s="1"/>
  <c r="AK49" i="3"/>
  <c r="AJ49" i="3"/>
  <c r="AI49" i="3"/>
  <c r="AH49" i="3"/>
  <c r="AH19" i="3" s="1"/>
  <c r="AG49" i="3"/>
  <c r="AF49" i="3"/>
  <c r="AE49" i="3"/>
  <c r="AD49" i="3"/>
  <c r="AD19" i="3" s="1"/>
  <c r="AC49" i="3"/>
  <c r="AB49" i="3"/>
  <c r="AA49" i="3"/>
  <c r="Z49" i="3"/>
  <c r="Z19" i="3" s="1"/>
  <c r="Y49" i="3"/>
  <c r="X49" i="3"/>
  <c r="W49" i="3"/>
  <c r="V49" i="3"/>
  <c r="V19" i="3" s="1"/>
  <c r="U49" i="3"/>
  <c r="T49" i="3"/>
  <c r="S49" i="3"/>
  <c r="R49" i="3"/>
  <c r="R19" i="3" s="1"/>
  <c r="Q49" i="3"/>
  <c r="P49" i="3"/>
  <c r="O49" i="3"/>
  <c r="N49" i="3"/>
  <c r="N19" i="3" s="1"/>
  <c r="M49" i="3"/>
  <c r="L49" i="3"/>
  <c r="K49" i="3"/>
  <c r="J49" i="3"/>
  <c r="J19" i="3" s="1"/>
  <c r="I49" i="3"/>
  <c r="H49" i="3"/>
  <c r="G49" i="3"/>
  <c r="F49" i="3"/>
  <c r="F19" i="3" s="1"/>
  <c r="E49" i="3"/>
  <c r="D49" i="3"/>
  <c r="C49" i="3"/>
  <c r="B49" i="3"/>
  <c r="B19" i="3" s="1"/>
  <c r="B48" i="3"/>
  <c r="BI47" i="3"/>
  <c r="BH47" i="3"/>
  <c r="BG47" i="3"/>
  <c r="BG17" i="3" s="1"/>
  <c r="BF47" i="3"/>
  <c r="BE47" i="3"/>
  <c r="BD47" i="3"/>
  <c r="BC47" i="3"/>
  <c r="BC17" i="3" s="1"/>
  <c r="BB47" i="3"/>
  <c r="BA47" i="3"/>
  <c r="AZ47" i="3"/>
  <c r="AY47" i="3"/>
  <c r="AY17" i="3" s="1"/>
  <c r="AX47" i="3"/>
  <c r="AW47" i="3"/>
  <c r="AV47" i="3"/>
  <c r="AU47" i="3"/>
  <c r="AU17" i="3" s="1"/>
  <c r="AT47" i="3"/>
  <c r="AS47" i="3"/>
  <c r="AR47" i="3"/>
  <c r="AQ47" i="3"/>
  <c r="AQ17" i="3" s="1"/>
  <c r="AP47" i="3"/>
  <c r="AO47" i="3"/>
  <c r="AN47" i="3"/>
  <c r="AM47" i="3"/>
  <c r="AM17" i="3" s="1"/>
  <c r="AL47" i="3"/>
  <c r="AK47" i="3"/>
  <c r="AJ47" i="3"/>
  <c r="AI47" i="3"/>
  <c r="AI17" i="3" s="1"/>
  <c r="AH47" i="3"/>
  <c r="AG47" i="3"/>
  <c r="AF47" i="3"/>
  <c r="AE47" i="3"/>
  <c r="AE17" i="3" s="1"/>
  <c r="AD47" i="3"/>
  <c r="AC47" i="3"/>
  <c r="AB47" i="3"/>
  <c r="AA47" i="3"/>
  <c r="AA17" i="3" s="1"/>
  <c r="Z47" i="3"/>
  <c r="Y47" i="3"/>
  <c r="X47" i="3"/>
  <c r="W47" i="3"/>
  <c r="W17" i="3" s="1"/>
  <c r="V47" i="3"/>
  <c r="U47" i="3"/>
  <c r="T47" i="3"/>
  <c r="S47" i="3"/>
  <c r="S17" i="3" s="1"/>
  <c r="R47" i="3"/>
  <c r="Q47" i="3"/>
  <c r="P47" i="3"/>
  <c r="O47" i="3"/>
  <c r="O17" i="3" s="1"/>
  <c r="N47" i="3"/>
  <c r="M47" i="3"/>
  <c r="L47" i="3"/>
  <c r="K47" i="3"/>
  <c r="K17" i="3" s="1"/>
  <c r="J47" i="3"/>
  <c r="I47" i="3"/>
  <c r="H47" i="3"/>
  <c r="G47" i="3"/>
  <c r="G17" i="3" s="1"/>
  <c r="F47" i="3"/>
  <c r="E47" i="3"/>
  <c r="D47" i="3"/>
  <c r="C47" i="3"/>
  <c r="C17" i="3" s="1"/>
  <c r="B47" i="3"/>
  <c r="C46" i="3"/>
  <c r="B46" i="3"/>
  <c r="BI42" i="3"/>
  <c r="BI12" i="3" s="1"/>
  <c r="BH42" i="3"/>
  <c r="BG42" i="3"/>
  <c r="BF42" i="3"/>
  <c r="BE42" i="3"/>
  <c r="BE12" i="3" s="1"/>
  <c r="BD42" i="3"/>
  <c r="BC42" i="3"/>
  <c r="BB42" i="3"/>
  <c r="BA42" i="3"/>
  <c r="BA12" i="3" s="1"/>
  <c r="AZ42" i="3"/>
  <c r="AY42" i="3"/>
  <c r="AX42" i="3"/>
  <c r="AW42" i="3"/>
  <c r="AW12" i="3" s="1"/>
  <c r="AV42" i="3"/>
  <c r="AU42" i="3"/>
  <c r="AT42" i="3"/>
  <c r="AS42" i="3"/>
  <c r="AS12" i="3" s="1"/>
  <c r="AR42" i="3"/>
  <c r="AQ42" i="3"/>
  <c r="AP42" i="3"/>
  <c r="AO42" i="3"/>
  <c r="AO12" i="3" s="1"/>
  <c r="AN42" i="3"/>
  <c r="AM42" i="3"/>
  <c r="AL42" i="3"/>
  <c r="AK42" i="3"/>
  <c r="AK12" i="3" s="1"/>
  <c r="AJ42" i="3"/>
  <c r="AI42" i="3"/>
  <c r="AH42" i="3"/>
  <c r="AG42" i="3"/>
  <c r="AG12" i="3" s="1"/>
  <c r="AF42" i="3"/>
  <c r="AE42" i="3"/>
  <c r="AD42" i="3"/>
  <c r="AC42" i="3"/>
  <c r="AC12" i="3" s="1"/>
  <c r="AB42" i="3"/>
  <c r="AA42" i="3"/>
  <c r="Z42" i="3"/>
  <c r="Y42" i="3"/>
  <c r="Y12" i="3" s="1"/>
  <c r="X42" i="3"/>
  <c r="W42" i="3"/>
  <c r="V42" i="3"/>
  <c r="U42" i="3"/>
  <c r="U12" i="3" s="1"/>
  <c r="T42" i="3"/>
  <c r="S42" i="3"/>
  <c r="R42" i="3"/>
  <c r="Q42" i="3"/>
  <c r="Q12" i="3" s="1"/>
  <c r="P42" i="3"/>
  <c r="O42" i="3"/>
  <c r="N42" i="3"/>
  <c r="M42" i="3"/>
  <c r="M12" i="3" s="1"/>
  <c r="L42" i="3"/>
  <c r="K42" i="3"/>
  <c r="J42" i="3"/>
  <c r="I42" i="3"/>
  <c r="I12" i="3" s="1"/>
  <c r="H42" i="3"/>
  <c r="G42" i="3"/>
  <c r="F42" i="3"/>
  <c r="E42" i="3"/>
  <c r="E12" i="3" s="1"/>
  <c r="D42" i="3"/>
  <c r="C42" i="3"/>
  <c r="B42" i="3"/>
  <c r="BI41" i="3"/>
  <c r="BI11" i="3" s="1"/>
  <c r="BH41" i="3"/>
  <c r="BG41" i="3"/>
  <c r="BF41" i="3"/>
  <c r="BE41" i="3"/>
  <c r="BE11" i="3" s="1"/>
  <c r="BD41" i="3"/>
  <c r="BC41" i="3"/>
  <c r="BB41" i="3"/>
  <c r="BA41" i="3"/>
  <c r="BA11" i="3" s="1"/>
  <c r="AZ41" i="3"/>
  <c r="AY41" i="3"/>
  <c r="AX41" i="3"/>
  <c r="AW41" i="3"/>
  <c r="AW11" i="3" s="1"/>
  <c r="AV41" i="3"/>
  <c r="AU41" i="3"/>
  <c r="AT41" i="3"/>
  <c r="AS41" i="3"/>
  <c r="AS11" i="3" s="1"/>
  <c r="AR41" i="3"/>
  <c r="AQ41" i="3"/>
  <c r="AP41" i="3"/>
  <c r="AO41" i="3"/>
  <c r="AO11" i="3" s="1"/>
  <c r="AN41" i="3"/>
  <c r="AM41" i="3"/>
  <c r="AL41" i="3"/>
  <c r="AK41" i="3"/>
  <c r="AK11" i="3" s="1"/>
  <c r="AJ41" i="3"/>
  <c r="AI41" i="3"/>
  <c r="AH41" i="3"/>
  <c r="AG41" i="3"/>
  <c r="AG11" i="3" s="1"/>
  <c r="AF41" i="3"/>
  <c r="AE41" i="3"/>
  <c r="AD41" i="3"/>
  <c r="AC41" i="3"/>
  <c r="AC11" i="3" s="1"/>
  <c r="AB41" i="3"/>
  <c r="AA41" i="3"/>
  <c r="Z41" i="3"/>
  <c r="Y41" i="3"/>
  <c r="Y11" i="3" s="1"/>
  <c r="X41" i="3"/>
  <c r="W41" i="3"/>
  <c r="V41" i="3"/>
  <c r="U41" i="3"/>
  <c r="U11" i="3" s="1"/>
  <c r="T41" i="3"/>
  <c r="S41" i="3"/>
  <c r="R41" i="3"/>
  <c r="Q41" i="3"/>
  <c r="Q11" i="3" s="1"/>
  <c r="P41" i="3"/>
  <c r="O41" i="3"/>
  <c r="N41" i="3"/>
  <c r="M41" i="3"/>
  <c r="M11" i="3" s="1"/>
  <c r="L41" i="3"/>
  <c r="K41" i="3"/>
  <c r="J41" i="3"/>
  <c r="I41" i="3"/>
  <c r="I11" i="3" s="1"/>
  <c r="H41" i="3"/>
  <c r="G41" i="3"/>
  <c r="F41" i="3"/>
  <c r="E41" i="3"/>
  <c r="E11" i="3" s="1"/>
  <c r="D41" i="3"/>
  <c r="C41" i="3"/>
  <c r="B41" i="3"/>
  <c r="BI40" i="3"/>
  <c r="BI10" i="3" s="1"/>
  <c r="BH40" i="3"/>
  <c r="BG40" i="3"/>
  <c r="BF40" i="3"/>
  <c r="BE40" i="3"/>
  <c r="BE10" i="3" s="1"/>
  <c r="BD40" i="3"/>
  <c r="BC40" i="3"/>
  <c r="BB40" i="3"/>
  <c r="BA40" i="3"/>
  <c r="BA10" i="3" s="1"/>
  <c r="AZ40" i="3"/>
  <c r="AY40" i="3"/>
  <c r="AX40" i="3"/>
  <c r="AW40" i="3"/>
  <c r="AW10" i="3" s="1"/>
  <c r="AV40" i="3"/>
  <c r="AU40" i="3"/>
  <c r="AT40" i="3"/>
  <c r="AS40" i="3"/>
  <c r="AS10" i="3" s="1"/>
  <c r="AR40" i="3"/>
  <c r="AQ40" i="3"/>
  <c r="AP40" i="3"/>
  <c r="AO40" i="3"/>
  <c r="AO10" i="3" s="1"/>
  <c r="AN40" i="3"/>
  <c r="AM40" i="3"/>
  <c r="AL40" i="3"/>
  <c r="AK40" i="3"/>
  <c r="AK10" i="3" s="1"/>
  <c r="AJ40" i="3"/>
  <c r="AI40" i="3"/>
  <c r="AH40" i="3"/>
  <c r="AG40" i="3"/>
  <c r="AG10" i="3" s="1"/>
  <c r="AF40" i="3"/>
  <c r="AE40" i="3"/>
  <c r="AD40" i="3"/>
  <c r="AC40" i="3"/>
  <c r="AC10" i="3" s="1"/>
  <c r="AB40" i="3"/>
  <c r="AA40" i="3"/>
  <c r="Z40" i="3"/>
  <c r="Y40" i="3"/>
  <c r="Y10" i="3" s="1"/>
  <c r="X40" i="3"/>
  <c r="W40" i="3"/>
  <c r="V40" i="3"/>
  <c r="U40" i="3"/>
  <c r="U10" i="3" s="1"/>
  <c r="T40" i="3"/>
  <c r="S40" i="3"/>
  <c r="R40" i="3"/>
  <c r="Q40" i="3"/>
  <c r="Q10" i="3" s="1"/>
  <c r="P40" i="3"/>
  <c r="O40" i="3"/>
  <c r="N40" i="3"/>
  <c r="M40" i="3"/>
  <c r="M10" i="3" s="1"/>
  <c r="L40" i="3"/>
  <c r="K40" i="3"/>
  <c r="J40" i="3"/>
  <c r="I40" i="3"/>
  <c r="I10" i="3" s="1"/>
  <c r="H40" i="3"/>
  <c r="G40" i="3"/>
  <c r="F40" i="3"/>
  <c r="E40" i="3"/>
  <c r="E10" i="3" s="1"/>
  <c r="D40" i="3"/>
  <c r="C40" i="3"/>
  <c r="B40" i="3"/>
  <c r="BI39" i="3"/>
  <c r="BI9" i="3" s="1"/>
  <c r="BH39" i="3"/>
  <c r="BG39" i="3"/>
  <c r="BF39" i="3"/>
  <c r="BE39" i="3"/>
  <c r="BE9" i="3" s="1"/>
  <c r="BD39" i="3"/>
  <c r="BC39" i="3"/>
  <c r="BB39" i="3"/>
  <c r="BA39" i="3"/>
  <c r="BA9" i="3" s="1"/>
  <c r="AZ39" i="3"/>
  <c r="AY39" i="3"/>
  <c r="AX39" i="3"/>
  <c r="AW39" i="3"/>
  <c r="AW9" i="3" s="1"/>
  <c r="AV39" i="3"/>
  <c r="AU39" i="3"/>
  <c r="AT39" i="3"/>
  <c r="AS39" i="3"/>
  <c r="AS9" i="3" s="1"/>
  <c r="AR39" i="3"/>
  <c r="AQ39" i="3"/>
  <c r="AP39" i="3"/>
  <c r="AO39" i="3"/>
  <c r="AO9" i="3" s="1"/>
  <c r="AN39" i="3"/>
  <c r="AM39" i="3"/>
  <c r="AL39" i="3"/>
  <c r="AK39" i="3"/>
  <c r="AK9" i="3" s="1"/>
  <c r="AJ39" i="3"/>
  <c r="AI39" i="3"/>
  <c r="AH39" i="3"/>
  <c r="AG39" i="3"/>
  <c r="AG9" i="3" s="1"/>
  <c r="AF39" i="3"/>
  <c r="AE39" i="3"/>
  <c r="AD39" i="3"/>
  <c r="AC39" i="3"/>
  <c r="AC9" i="3" s="1"/>
  <c r="AB39" i="3"/>
  <c r="AA39" i="3"/>
  <c r="Z39" i="3"/>
  <c r="Y39" i="3"/>
  <c r="Y9" i="3" s="1"/>
  <c r="X39" i="3"/>
  <c r="W39" i="3"/>
  <c r="V39" i="3"/>
  <c r="U39" i="3"/>
  <c r="U9" i="3" s="1"/>
  <c r="T39" i="3"/>
  <c r="S39" i="3"/>
  <c r="R39" i="3"/>
  <c r="Q39" i="3"/>
  <c r="Q9" i="3" s="1"/>
  <c r="P39" i="3"/>
  <c r="O39" i="3"/>
  <c r="N39" i="3"/>
  <c r="M39" i="3"/>
  <c r="M9" i="3" s="1"/>
  <c r="L39" i="3"/>
  <c r="K39" i="3"/>
  <c r="J39" i="3"/>
  <c r="I39" i="3"/>
  <c r="I9" i="3" s="1"/>
  <c r="H39" i="3"/>
  <c r="G39" i="3"/>
  <c r="F39" i="3"/>
  <c r="E39" i="3"/>
  <c r="E9" i="3" s="1"/>
  <c r="D39" i="3"/>
  <c r="C39" i="3"/>
  <c r="B39" i="3"/>
  <c r="BI38" i="3"/>
  <c r="BI8" i="3" s="1"/>
  <c r="BH38" i="3"/>
  <c r="BG38" i="3"/>
  <c r="BF38" i="3"/>
  <c r="BE38" i="3"/>
  <c r="BE8" i="3" s="1"/>
  <c r="BD38" i="3"/>
  <c r="BC38" i="3"/>
  <c r="BB38" i="3"/>
  <c r="BA38" i="3"/>
  <c r="BA8" i="3" s="1"/>
  <c r="AZ38" i="3"/>
  <c r="AY38" i="3"/>
  <c r="AX38" i="3"/>
  <c r="AW38" i="3"/>
  <c r="AW8" i="3" s="1"/>
  <c r="AV38" i="3"/>
  <c r="AU38" i="3"/>
  <c r="AT38" i="3"/>
  <c r="AS38" i="3"/>
  <c r="AS8" i="3" s="1"/>
  <c r="AR38" i="3"/>
  <c r="AQ38" i="3"/>
  <c r="AP38" i="3"/>
  <c r="AO38" i="3"/>
  <c r="AO8" i="3" s="1"/>
  <c r="AN38" i="3"/>
  <c r="AM38" i="3"/>
  <c r="AL38" i="3"/>
  <c r="AK38" i="3"/>
  <c r="AK8" i="3" s="1"/>
  <c r="AJ38" i="3"/>
  <c r="AI38" i="3"/>
  <c r="AH38" i="3"/>
  <c r="AG38" i="3"/>
  <c r="AG8" i="3" s="1"/>
  <c r="AF38" i="3"/>
  <c r="AE38" i="3"/>
  <c r="AD38" i="3"/>
  <c r="AC38" i="3"/>
  <c r="AC8" i="3" s="1"/>
  <c r="AB38" i="3"/>
  <c r="AA38" i="3"/>
  <c r="Z38" i="3"/>
  <c r="Y38" i="3"/>
  <c r="Y8" i="3" s="1"/>
  <c r="X38" i="3"/>
  <c r="W38" i="3"/>
  <c r="V38" i="3"/>
  <c r="U38" i="3"/>
  <c r="U8" i="3" s="1"/>
  <c r="T38" i="3"/>
  <c r="S38" i="3"/>
  <c r="R38" i="3"/>
  <c r="Q38" i="3"/>
  <c r="Q8" i="3" s="1"/>
  <c r="P38" i="3"/>
  <c r="O38" i="3"/>
  <c r="N38" i="3"/>
  <c r="M38" i="3"/>
  <c r="M8" i="3" s="1"/>
  <c r="L38" i="3"/>
  <c r="K38" i="3"/>
  <c r="J38" i="3"/>
  <c r="I38" i="3"/>
  <c r="I8" i="3" s="1"/>
  <c r="H38" i="3"/>
  <c r="G38" i="3"/>
  <c r="F38" i="3"/>
  <c r="E38" i="3"/>
  <c r="E8" i="3" s="1"/>
  <c r="D38" i="3"/>
  <c r="C38" i="3"/>
  <c r="B38" i="3"/>
  <c r="BI37" i="3"/>
  <c r="BI7" i="3" s="1"/>
  <c r="BH37" i="3"/>
  <c r="BG37" i="3"/>
  <c r="BF37" i="3"/>
  <c r="BE37" i="3"/>
  <c r="BE7" i="3" s="1"/>
  <c r="BD37" i="3"/>
  <c r="BC37" i="3"/>
  <c r="BB37" i="3"/>
  <c r="BA37" i="3"/>
  <c r="BA7" i="3" s="1"/>
  <c r="AZ37" i="3"/>
  <c r="AY37" i="3"/>
  <c r="AX37" i="3"/>
  <c r="AW37" i="3"/>
  <c r="AW7" i="3" s="1"/>
  <c r="AV37" i="3"/>
  <c r="AU37" i="3"/>
  <c r="AT37" i="3"/>
  <c r="AS37" i="3"/>
  <c r="AS7" i="3" s="1"/>
  <c r="AR37" i="3"/>
  <c r="AQ37" i="3"/>
  <c r="AP37" i="3"/>
  <c r="AO37" i="3"/>
  <c r="AO7" i="3" s="1"/>
  <c r="AN37" i="3"/>
  <c r="AM37" i="3"/>
  <c r="AL37" i="3"/>
  <c r="AK37" i="3"/>
  <c r="AK7" i="3" s="1"/>
  <c r="AJ37" i="3"/>
  <c r="AI37" i="3"/>
  <c r="AH37" i="3"/>
  <c r="AG37" i="3"/>
  <c r="AG7" i="3" s="1"/>
  <c r="AF37" i="3"/>
  <c r="AE37" i="3"/>
  <c r="AD37" i="3"/>
  <c r="AC37" i="3"/>
  <c r="AC7" i="3" s="1"/>
  <c r="AB37" i="3"/>
  <c r="AA37" i="3"/>
  <c r="Z37" i="3"/>
  <c r="Y37" i="3"/>
  <c r="Y7" i="3" s="1"/>
  <c r="X37" i="3"/>
  <c r="W37" i="3"/>
  <c r="V37" i="3"/>
  <c r="U37" i="3"/>
  <c r="U7" i="3" s="1"/>
  <c r="T37" i="3"/>
  <c r="S37" i="3"/>
  <c r="R37" i="3"/>
  <c r="Q37" i="3"/>
  <c r="Q7" i="3" s="1"/>
  <c r="P37" i="3"/>
  <c r="O37" i="3"/>
  <c r="N37" i="3"/>
  <c r="M37" i="3"/>
  <c r="M7" i="3" s="1"/>
  <c r="L37" i="3"/>
  <c r="K37" i="3"/>
  <c r="J37" i="3"/>
  <c r="I37" i="3"/>
  <c r="I7" i="3" s="1"/>
  <c r="H37" i="3"/>
  <c r="G37" i="3"/>
  <c r="F37" i="3"/>
  <c r="E37" i="3"/>
  <c r="E7" i="3" s="1"/>
  <c r="D37" i="3"/>
  <c r="C37" i="3"/>
  <c r="B37" i="3"/>
  <c r="B44" i="3" s="1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C32" i="3"/>
  <c r="B32" i="3"/>
  <c r="A32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D30" i="3"/>
  <c r="C30" i="3"/>
  <c r="B30" i="3"/>
  <c r="A30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B27" i="3"/>
  <c r="BI20" i="3"/>
  <c r="BH20" i="3"/>
  <c r="BG20" i="3"/>
  <c r="BE20" i="3"/>
  <c r="BD20" i="3"/>
  <c r="BC20" i="3"/>
  <c r="BA20" i="3"/>
  <c r="AZ20" i="3"/>
  <c r="AY20" i="3"/>
  <c r="AW20" i="3"/>
  <c r="AV20" i="3"/>
  <c r="AU20" i="3"/>
  <c r="AS20" i="3"/>
  <c r="AR20" i="3"/>
  <c r="AQ20" i="3"/>
  <c r="AO20" i="3"/>
  <c r="AN20" i="3"/>
  <c r="AM20" i="3"/>
  <c r="AK20" i="3"/>
  <c r="AJ20" i="3"/>
  <c r="AI20" i="3"/>
  <c r="AG20" i="3"/>
  <c r="AF20" i="3"/>
  <c r="AE20" i="3"/>
  <c r="AC20" i="3"/>
  <c r="AB20" i="3"/>
  <c r="AA20" i="3"/>
  <c r="Y20" i="3"/>
  <c r="X20" i="3"/>
  <c r="W20" i="3"/>
  <c r="U20" i="3"/>
  <c r="T20" i="3"/>
  <c r="S20" i="3"/>
  <c r="Q20" i="3"/>
  <c r="P20" i="3"/>
  <c r="O20" i="3"/>
  <c r="M20" i="3"/>
  <c r="L20" i="3"/>
  <c r="K20" i="3"/>
  <c r="I20" i="3"/>
  <c r="H20" i="3"/>
  <c r="G20" i="3"/>
  <c r="E20" i="3"/>
  <c r="D20" i="3"/>
  <c r="C20" i="3"/>
  <c r="BI19" i="3"/>
  <c r="BH19" i="3"/>
  <c r="BG19" i="3"/>
  <c r="BE19" i="3"/>
  <c r="BD19" i="3"/>
  <c r="BC19" i="3"/>
  <c r="BA19" i="3"/>
  <c r="AZ19" i="3"/>
  <c r="AY19" i="3"/>
  <c r="AW19" i="3"/>
  <c r="AV19" i="3"/>
  <c r="AU19" i="3"/>
  <c r="AS19" i="3"/>
  <c r="AR19" i="3"/>
  <c r="AQ19" i="3"/>
  <c r="AO19" i="3"/>
  <c r="AN19" i="3"/>
  <c r="AM19" i="3"/>
  <c r="AK19" i="3"/>
  <c r="AJ19" i="3"/>
  <c r="AI19" i="3"/>
  <c r="AG19" i="3"/>
  <c r="AF19" i="3"/>
  <c r="AE19" i="3"/>
  <c r="AC19" i="3"/>
  <c r="AB19" i="3"/>
  <c r="AA19" i="3"/>
  <c r="Y19" i="3"/>
  <c r="X19" i="3"/>
  <c r="W19" i="3"/>
  <c r="U19" i="3"/>
  <c r="T19" i="3"/>
  <c r="S19" i="3"/>
  <c r="Q19" i="3"/>
  <c r="P19" i="3"/>
  <c r="O19" i="3"/>
  <c r="M19" i="3"/>
  <c r="L19" i="3"/>
  <c r="K19" i="3"/>
  <c r="I19" i="3"/>
  <c r="H19" i="3"/>
  <c r="G19" i="3"/>
  <c r="E19" i="3"/>
  <c r="D19" i="3"/>
  <c r="C19" i="3"/>
  <c r="B18" i="3"/>
  <c r="BI17" i="3"/>
  <c r="BH17" i="3"/>
  <c r="BF17" i="3"/>
  <c r="BE17" i="3"/>
  <c r="BD17" i="3"/>
  <c r="BB17" i="3"/>
  <c r="BA17" i="3"/>
  <c r="AZ17" i="3"/>
  <c r="AX17" i="3"/>
  <c r="AW17" i="3"/>
  <c r="AV17" i="3"/>
  <c r="AT17" i="3"/>
  <c r="AS17" i="3"/>
  <c r="AR17" i="3"/>
  <c r="AP17" i="3"/>
  <c r="AO17" i="3"/>
  <c r="AN17" i="3"/>
  <c r="AL17" i="3"/>
  <c r="AK17" i="3"/>
  <c r="AJ17" i="3"/>
  <c r="AH17" i="3"/>
  <c r="AG17" i="3"/>
  <c r="AF17" i="3"/>
  <c r="AD17" i="3"/>
  <c r="AC17" i="3"/>
  <c r="AB17" i="3"/>
  <c r="Z17" i="3"/>
  <c r="Y17" i="3"/>
  <c r="X17" i="3"/>
  <c r="V17" i="3"/>
  <c r="U17" i="3"/>
  <c r="T17" i="3"/>
  <c r="R17" i="3"/>
  <c r="Q17" i="3"/>
  <c r="P17" i="3"/>
  <c r="N17" i="3"/>
  <c r="M17" i="3"/>
  <c r="L17" i="3"/>
  <c r="J17" i="3"/>
  <c r="I17" i="3"/>
  <c r="H17" i="3"/>
  <c r="F17" i="3"/>
  <c r="E17" i="3"/>
  <c r="D17" i="3"/>
  <c r="B17" i="3"/>
  <c r="C16" i="3"/>
  <c r="B16" i="3"/>
  <c r="B13" i="3"/>
  <c r="BH12" i="3"/>
  <c r="BG12" i="3"/>
  <c r="BF12" i="3"/>
  <c r="BD12" i="3"/>
  <c r="BC12" i="3"/>
  <c r="BB12" i="3"/>
  <c r="AZ12" i="3"/>
  <c r="AY12" i="3"/>
  <c r="AX12" i="3"/>
  <c r="AV12" i="3"/>
  <c r="AU12" i="3"/>
  <c r="AT12" i="3"/>
  <c r="AR12" i="3"/>
  <c r="AQ12" i="3"/>
  <c r="AP12" i="3"/>
  <c r="AN12" i="3"/>
  <c r="AM12" i="3"/>
  <c r="AL12" i="3"/>
  <c r="AJ12" i="3"/>
  <c r="AI12" i="3"/>
  <c r="AH12" i="3"/>
  <c r="AF12" i="3"/>
  <c r="AE12" i="3"/>
  <c r="AD12" i="3"/>
  <c r="AB12" i="3"/>
  <c r="AA12" i="3"/>
  <c r="Z12" i="3"/>
  <c r="X12" i="3"/>
  <c r="W12" i="3"/>
  <c r="V12" i="3"/>
  <c r="T12" i="3"/>
  <c r="S12" i="3"/>
  <c r="R12" i="3"/>
  <c r="P12" i="3"/>
  <c r="O12" i="3"/>
  <c r="N12" i="3"/>
  <c r="L12" i="3"/>
  <c r="K12" i="3"/>
  <c r="J12" i="3"/>
  <c r="H12" i="3"/>
  <c r="G12" i="3"/>
  <c r="F12" i="3"/>
  <c r="D12" i="3"/>
  <c r="C12" i="3"/>
  <c r="B12" i="3"/>
  <c r="BH11" i="3"/>
  <c r="BG11" i="3"/>
  <c r="BF11" i="3"/>
  <c r="BD11" i="3"/>
  <c r="BC11" i="3"/>
  <c r="BB11" i="3"/>
  <c r="AZ11" i="3"/>
  <c r="AY11" i="3"/>
  <c r="AX11" i="3"/>
  <c r="AV11" i="3"/>
  <c r="AU11" i="3"/>
  <c r="AT11" i="3"/>
  <c r="AR11" i="3"/>
  <c r="AQ11" i="3"/>
  <c r="AP11" i="3"/>
  <c r="AN11" i="3"/>
  <c r="AM11" i="3"/>
  <c r="AL11" i="3"/>
  <c r="AJ11" i="3"/>
  <c r="AI11" i="3"/>
  <c r="AH11" i="3"/>
  <c r="AF11" i="3"/>
  <c r="AE11" i="3"/>
  <c r="AD11" i="3"/>
  <c r="AB11" i="3"/>
  <c r="AA11" i="3"/>
  <c r="Z11" i="3"/>
  <c r="X11" i="3"/>
  <c r="W11" i="3"/>
  <c r="V11" i="3"/>
  <c r="T11" i="3"/>
  <c r="S11" i="3"/>
  <c r="R11" i="3"/>
  <c r="P11" i="3"/>
  <c r="O11" i="3"/>
  <c r="N11" i="3"/>
  <c r="L11" i="3"/>
  <c r="K11" i="3"/>
  <c r="J11" i="3"/>
  <c r="H11" i="3"/>
  <c r="G11" i="3"/>
  <c r="F11" i="3"/>
  <c r="D11" i="3"/>
  <c r="C11" i="3"/>
  <c r="B11" i="3"/>
  <c r="BH10" i="3"/>
  <c r="BG10" i="3"/>
  <c r="BF10" i="3"/>
  <c r="BD10" i="3"/>
  <c r="BC10" i="3"/>
  <c r="BB10" i="3"/>
  <c r="AZ10" i="3"/>
  <c r="AY10" i="3"/>
  <c r="AX10" i="3"/>
  <c r="AV10" i="3"/>
  <c r="AU10" i="3"/>
  <c r="AT10" i="3"/>
  <c r="AR10" i="3"/>
  <c r="AQ10" i="3"/>
  <c r="AP10" i="3"/>
  <c r="AN10" i="3"/>
  <c r="AM10" i="3"/>
  <c r="AL10" i="3"/>
  <c r="AJ10" i="3"/>
  <c r="AI10" i="3"/>
  <c r="AH10" i="3"/>
  <c r="AF10" i="3"/>
  <c r="AE10" i="3"/>
  <c r="AD10" i="3"/>
  <c r="AB10" i="3"/>
  <c r="AA10" i="3"/>
  <c r="Z10" i="3"/>
  <c r="X10" i="3"/>
  <c r="W10" i="3"/>
  <c r="V10" i="3"/>
  <c r="T10" i="3"/>
  <c r="S10" i="3"/>
  <c r="R10" i="3"/>
  <c r="P10" i="3"/>
  <c r="O10" i="3"/>
  <c r="N10" i="3"/>
  <c r="L10" i="3"/>
  <c r="K10" i="3"/>
  <c r="J10" i="3"/>
  <c r="H10" i="3"/>
  <c r="G10" i="3"/>
  <c r="F10" i="3"/>
  <c r="D10" i="3"/>
  <c r="C10" i="3"/>
  <c r="B10" i="3"/>
  <c r="BH9" i="3"/>
  <c r="BG9" i="3"/>
  <c r="BF9" i="3"/>
  <c r="BD9" i="3"/>
  <c r="BC9" i="3"/>
  <c r="BB9" i="3"/>
  <c r="AZ9" i="3"/>
  <c r="AY9" i="3"/>
  <c r="AX9" i="3"/>
  <c r="AV9" i="3"/>
  <c r="AU9" i="3"/>
  <c r="AT9" i="3"/>
  <c r="AR9" i="3"/>
  <c r="AQ9" i="3"/>
  <c r="AP9" i="3"/>
  <c r="AN9" i="3"/>
  <c r="AM9" i="3"/>
  <c r="AL9" i="3"/>
  <c r="AJ9" i="3"/>
  <c r="AI9" i="3"/>
  <c r="AH9" i="3"/>
  <c r="AF9" i="3"/>
  <c r="AE9" i="3"/>
  <c r="AD9" i="3"/>
  <c r="AB9" i="3"/>
  <c r="AA9" i="3"/>
  <c r="Z9" i="3"/>
  <c r="X9" i="3"/>
  <c r="W9" i="3"/>
  <c r="V9" i="3"/>
  <c r="T9" i="3"/>
  <c r="S9" i="3"/>
  <c r="R9" i="3"/>
  <c r="P9" i="3"/>
  <c r="O9" i="3"/>
  <c r="N9" i="3"/>
  <c r="L9" i="3"/>
  <c r="K9" i="3"/>
  <c r="J9" i="3"/>
  <c r="H9" i="3"/>
  <c r="G9" i="3"/>
  <c r="F9" i="3"/>
  <c r="D9" i="3"/>
  <c r="C9" i="3"/>
  <c r="B9" i="3"/>
  <c r="BH8" i="3"/>
  <c r="BG8" i="3"/>
  <c r="BF8" i="3"/>
  <c r="BD8" i="3"/>
  <c r="BC8" i="3"/>
  <c r="BB8" i="3"/>
  <c r="AZ8" i="3"/>
  <c r="AY8" i="3"/>
  <c r="AX8" i="3"/>
  <c r="AV8" i="3"/>
  <c r="AU8" i="3"/>
  <c r="AT8" i="3"/>
  <c r="AR8" i="3"/>
  <c r="AQ8" i="3"/>
  <c r="AP8" i="3"/>
  <c r="AN8" i="3"/>
  <c r="AM8" i="3"/>
  <c r="AL8" i="3"/>
  <c r="AJ8" i="3"/>
  <c r="AI8" i="3"/>
  <c r="AH8" i="3"/>
  <c r="AF8" i="3"/>
  <c r="AE8" i="3"/>
  <c r="AD8" i="3"/>
  <c r="AB8" i="3"/>
  <c r="AA8" i="3"/>
  <c r="Z8" i="3"/>
  <c r="X8" i="3"/>
  <c r="W8" i="3"/>
  <c r="V8" i="3"/>
  <c r="T8" i="3"/>
  <c r="S8" i="3"/>
  <c r="R8" i="3"/>
  <c r="P8" i="3"/>
  <c r="O8" i="3"/>
  <c r="N8" i="3"/>
  <c r="L8" i="3"/>
  <c r="K8" i="3"/>
  <c r="J8" i="3"/>
  <c r="H8" i="3"/>
  <c r="G8" i="3"/>
  <c r="F8" i="3"/>
  <c r="D8" i="3"/>
  <c r="C8" i="3"/>
  <c r="B8" i="3"/>
  <c r="BH7" i="3"/>
  <c r="BG7" i="3"/>
  <c r="BF7" i="3"/>
  <c r="BD7" i="3"/>
  <c r="BC7" i="3"/>
  <c r="BB7" i="3"/>
  <c r="AZ7" i="3"/>
  <c r="AY7" i="3"/>
  <c r="AX7" i="3"/>
  <c r="AV7" i="3"/>
  <c r="AU7" i="3"/>
  <c r="AT7" i="3"/>
  <c r="AR7" i="3"/>
  <c r="AQ7" i="3"/>
  <c r="AP7" i="3"/>
  <c r="AN7" i="3"/>
  <c r="AM7" i="3"/>
  <c r="AL7" i="3"/>
  <c r="AJ7" i="3"/>
  <c r="AI7" i="3"/>
  <c r="AH7" i="3"/>
  <c r="AF7" i="3"/>
  <c r="AE7" i="3"/>
  <c r="AD7" i="3"/>
  <c r="AB7" i="3"/>
  <c r="AA7" i="3"/>
  <c r="Z7" i="3"/>
  <c r="X7" i="3"/>
  <c r="W7" i="3"/>
  <c r="V7" i="3"/>
  <c r="T7" i="3"/>
  <c r="S7" i="3"/>
  <c r="R7" i="3"/>
  <c r="P7" i="3"/>
  <c r="O7" i="3"/>
  <c r="N7" i="3"/>
  <c r="L7" i="3"/>
  <c r="K7" i="3"/>
  <c r="J7" i="3"/>
  <c r="H7" i="3"/>
  <c r="G7" i="3"/>
  <c r="F7" i="3"/>
  <c r="D7" i="3"/>
  <c r="C7" i="3"/>
  <c r="B7" i="3"/>
  <c r="B14" i="3" s="1"/>
  <c r="C5" i="3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A5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4" i="3"/>
  <c r="D2" i="3"/>
  <c r="B2" i="3"/>
  <c r="A2" i="3"/>
  <c r="D1" i="3"/>
  <c r="A104" i="2"/>
  <c r="H102" i="2"/>
  <c r="F102" i="2"/>
  <c r="D102" i="2"/>
  <c r="B102" i="2"/>
  <c r="A102" i="2"/>
  <c r="A101" i="2"/>
  <c r="A100" i="2"/>
  <c r="A99" i="2"/>
  <c r="A98" i="2"/>
  <c r="A97" i="2"/>
  <c r="A96" i="2"/>
  <c r="C95" i="2"/>
  <c r="A95" i="2"/>
  <c r="A93" i="2"/>
  <c r="H92" i="2"/>
  <c r="F92" i="2"/>
  <c r="D92" i="2"/>
  <c r="B92" i="2"/>
  <c r="A92" i="2"/>
  <c r="A91" i="2"/>
  <c r="A90" i="2"/>
  <c r="A89" i="2"/>
  <c r="C88" i="2"/>
  <c r="A88" i="2"/>
  <c r="C87" i="2"/>
  <c r="A87" i="2"/>
  <c r="A86" i="2"/>
  <c r="A85" i="2"/>
  <c r="H84" i="2"/>
  <c r="F84" i="2"/>
  <c r="D84" i="2"/>
  <c r="D97" i="2" s="1"/>
  <c r="B84" i="2"/>
  <c r="A84" i="2"/>
  <c r="A83" i="2"/>
  <c r="A82" i="2"/>
  <c r="A81" i="2"/>
  <c r="A80" i="2"/>
  <c r="A79" i="2"/>
  <c r="A78" i="2"/>
  <c r="BI75" i="2"/>
  <c r="BH75" i="2"/>
  <c r="BH40" i="2" s="1"/>
  <c r="BG75" i="2"/>
  <c r="BG40" i="2" s="1"/>
  <c r="BF75" i="2"/>
  <c r="BF40" i="2" s="1"/>
  <c r="BE75" i="2"/>
  <c r="BD75" i="2"/>
  <c r="BD40" i="2" s="1"/>
  <c r="BC75" i="2"/>
  <c r="BC40" i="2" s="1"/>
  <c r="BB75" i="2"/>
  <c r="BB40" i="2" s="1"/>
  <c r="BA75" i="2"/>
  <c r="AZ75" i="2"/>
  <c r="AZ40" i="2" s="1"/>
  <c r="AY75" i="2"/>
  <c r="AX75" i="2"/>
  <c r="AX40" i="2" s="1"/>
  <c r="AW75" i="2"/>
  <c r="AV75" i="2"/>
  <c r="AV40" i="2" s="1"/>
  <c r="AU75" i="2"/>
  <c r="AT75" i="2"/>
  <c r="AT40" i="2" s="1"/>
  <c r="AS75" i="2"/>
  <c r="AR75" i="2"/>
  <c r="AR40" i="2" s="1"/>
  <c r="AQ75" i="2"/>
  <c r="AP75" i="2"/>
  <c r="AP40" i="2" s="1"/>
  <c r="AO75" i="2"/>
  <c r="AN75" i="2"/>
  <c r="AN40" i="2" s="1"/>
  <c r="AM75" i="2"/>
  <c r="AL75" i="2"/>
  <c r="AL40" i="2" s="1"/>
  <c r="AK75" i="2"/>
  <c r="AJ75" i="2"/>
  <c r="AJ40" i="2" s="1"/>
  <c r="AI75" i="2"/>
  <c r="AH75" i="2"/>
  <c r="AH40" i="2" s="1"/>
  <c r="AG75" i="2"/>
  <c r="AF75" i="2"/>
  <c r="AF40" i="2" s="1"/>
  <c r="AE75" i="2"/>
  <c r="AD75" i="2"/>
  <c r="AD40" i="2" s="1"/>
  <c r="AC75" i="2"/>
  <c r="AB75" i="2"/>
  <c r="AB40" i="2" s="1"/>
  <c r="AA75" i="2"/>
  <c r="Z75" i="2"/>
  <c r="Z40" i="2" s="1"/>
  <c r="Y75" i="2"/>
  <c r="X75" i="2"/>
  <c r="X40" i="2" s="1"/>
  <c r="W75" i="2"/>
  <c r="V75" i="2"/>
  <c r="V40" i="2" s="1"/>
  <c r="U75" i="2"/>
  <c r="T75" i="2"/>
  <c r="T40" i="2" s="1"/>
  <c r="S75" i="2"/>
  <c r="R75" i="2"/>
  <c r="R40" i="2" s="1"/>
  <c r="Q75" i="2"/>
  <c r="P75" i="2"/>
  <c r="P40" i="2" s="1"/>
  <c r="O75" i="2"/>
  <c r="N75" i="2"/>
  <c r="N40" i="2" s="1"/>
  <c r="M75" i="2"/>
  <c r="L75" i="2"/>
  <c r="L40" i="2" s="1"/>
  <c r="K75" i="2"/>
  <c r="J75" i="2"/>
  <c r="J40" i="2" s="1"/>
  <c r="I75" i="2"/>
  <c r="H75" i="2"/>
  <c r="H40" i="2" s="1"/>
  <c r="G75" i="2"/>
  <c r="F75" i="2"/>
  <c r="F40" i="2" s="1"/>
  <c r="E75" i="2"/>
  <c r="D75" i="2"/>
  <c r="D40" i="2" s="1"/>
  <c r="C75" i="2"/>
  <c r="B75" i="2"/>
  <c r="B40" i="2" s="1"/>
  <c r="B74" i="2"/>
  <c r="B71" i="2"/>
  <c r="B36" i="2" s="1"/>
  <c r="B66" i="2"/>
  <c r="C101" i="2" s="1"/>
  <c r="BI65" i="2"/>
  <c r="BI30" i="2" s="1"/>
  <c r="BH65" i="2"/>
  <c r="BG65" i="2"/>
  <c r="BG30" i="2" s="1"/>
  <c r="BF65" i="2"/>
  <c r="BE65" i="2"/>
  <c r="BE30" i="2" s="1"/>
  <c r="BD65" i="2"/>
  <c r="BC65" i="2"/>
  <c r="BC30" i="2" s="1"/>
  <c r="BB65" i="2"/>
  <c r="BA65" i="2"/>
  <c r="BA30" i="2" s="1"/>
  <c r="AZ65" i="2"/>
  <c r="AY65" i="2"/>
  <c r="AY30" i="2" s="1"/>
  <c r="AX65" i="2"/>
  <c r="AW65" i="2"/>
  <c r="AW30" i="2" s="1"/>
  <c r="AV65" i="2"/>
  <c r="AU65" i="2"/>
  <c r="AU30" i="2" s="1"/>
  <c r="AT65" i="2"/>
  <c r="AS65" i="2"/>
  <c r="AS30" i="2" s="1"/>
  <c r="AR65" i="2"/>
  <c r="AQ65" i="2"/>
  <c r="AQ30" i="2" s="1"/>
  <c r="AP65" i="2"/>
  <c r="AO65" i="2"/>
  <c r="AO30" i="2" s="1"/>
  <c r="AN65" i="2"/>
  <c r="AM65" i="2"/>
  <c r="AM30" i="2" s="1"/>
  <c r="AL65" i="2"/>
  <c r="AK65" i="2"/>
  <c r="AK30" i="2" s="1"/>
  <c r="AJ65" i="2"/>
  <c r="AI65" i="2"/>
  <c r="AI30" i="2" s="1"/>
  <c r="AH65" i="2"/>
  <c r="AG65" i="2"/>
  <c r="AG30" i="2" s="1"/>
  <c r="AF65" i="2"/>
  <c r="AE65" i="2"/>
  <c r="AE30" i="2" s="1"/>
  <c r="AD65" i="2"/>
  <c r="AC65" i="2"/>
  <c r="AC30" i="2" s="1"/>
  <c r="AB65" i="2"/>
  <c r="AA65" i="2"/>
  <c r="AA30" i="2" s="1"/>
  <c r="Z65" i="2"/>
  <c r="Y65" i="2"/>
  <c r="Y30" i="2" s="1"/>
  <c r="X65" i="2"/>
  <c r="W65" i="2"/>
  <c r="W30" i="2" s="1"/>
  <c r="V65" i="2"/>
  <c r="U65" i="2"/>
  <c r="U30" i="2" s="1"/>
  <c r="T65" i="2"/>
  <c r="S65" i="2"/>
  <c r="S30" i="2" s="1"/>
  <c r="R65" i="2"/>
  <c r="Q65" i="2"/>
  <c r="Q30" i="2" s="1"/>
  <c r="P65" i="2"/>
  <c r="O65" i="2"/>
  <c r="O30" i="2" s="1"/>
  <c r="N65" i="2"/>
  <c r="M65" i="2"/>
  <c r="M30" i="2" s="1"/>
  <c r="L65" i="2"/>
  <c r="K65" i="2"/>
  <c r="K30" i="2" s="1"/>
  <c r="J65" i="2"/>
  <c r="I65" i="2"/>
  <c r="I30" i="2" s="1"/>
  <c r="H65" i="2"/>
  <c r="G65" i="2"/>
  <c r="G30" i="2" s="1"/>
  <c r="F65" i="2"/>
  <c r="E65" i="2"/>
  <c r="D65" i="2"/>
  <c r="G100" i="2" s="1"/>
  <c r="C65" i="2"/>
  <c r="B65" i="2"/>
  <c r="C100" i="2" s="1"/>
  <c r="BI64" i="2"/>
  <c r="BI29" i="2" s="1"/>
  <c r="BH64" i="2"/>
  <c r="BG64" i="2"/>
  <c r="BG29" i="2" s="1"/>
  <c r="BF64" i="2"/>
  <c r="BE64" i="2"/>
  <c r="BE29" i="2" s="1"/>
  <c r="BD64" i="2"/>
  <c r="BC64" i="2"/>
  <c r="BC29" i="2" s="1"/>
  <c r="BB64" i="2"/>
  <c r="BA64" i="2"/>
  <c r="BA29" i="2" s="1"/>
  <c r="AZ64" i="2"/>
  <c r="AY64" i="2"/>
  <c r="AY29" i="2" s="1"/>
  <c r="AX64" i="2"/>
  <c r="AW64" i="2"/>
  <c r="AW29" i="2" s="1"/>
  <c r="AV64" i="2"/>
  <c r="AU64" i="2"/>
  <c r="AU29" i="2" s="1"/>
  <c r="AT64" i="2"/>
  <c r="AS64" i="2"/>
  <c r="AS29" i="2" s="1"/>
  <c r="AR64" i="2"/>
  <c r="AQ64" i="2"/>
  <c r="AQ29" i="2" s="1"/>
  <c r="AP64" i="2"/>
  <c r="AO64" i="2"/>
  <c r="AO29" i="2" s="1"/>
  <c r="AN64" i="2"/>
  <c r="AM64" i="2"/>
  <c r="AM29" i="2" s="1"/>
  <c r="AL64" i="2"/>
  <c r="AK64" i="2"/>
  <c r="AK29" i="2" s="1"/>
  <c r="AJ64" i="2"/>
  <c r="AI64" i="2"/>
  <c r="AI29" i="2" s="1"/>
  <c r="AH64" i="2"/>
  <c r="AG64" i="2"/>
  <c r="AG29" i="2" s="1"/>
  <c r="AF64" i="2"/>
  <c r="AE64" i="2"/>
  <c r="AE29" i="2" s="1"/>
  <c r="AD64" i="2"/>
  <c r="AC64" i="2"/>
  <c r="AC29" i="2" s="1"/>
  <c r="AB64" i="2"/>
  <c r="AA64" i="2"/>
  <c r="AA29" i="2" s="1"/>
  <c r="Z64" i="2"/>
  <c r="Y64" i="2"/>
  <c r="Y29" i="2" s="1"/>
  <c r="X64" i="2"/>
  <c r="W64" i="2"/>
  <c r="W29" i="2" s="1"/>
  <c r="V64" i="2"/>
  <c r="U64" i="2"/>
  <c r="U29" i="2" s="1"/>
  <c r="T64" i="2"/>
  <c r="S64" i="2"/>
  <c r="S29" i="2" s="1"/>
  <c r="R64" i="2"/>
  <c r="Q64" i="2"/>
  <c r="Q29" i="2" s="1"/>
  <c r="P64" i="2"/>
  <c r="O64" i="2"/>
  <c r="N64" i="2"/>
  <c r="M64" i="2"/>
  <c r="L64" i="2"/>
  <c r="K64" i="2"/>
  <c r="J64" i="2"/>
  <c r="I64" i="2"/>
  <c r="H64" i="2"/>
  <c r="G64" i="2"/>
  <c r="F64" i="2"/>
  <c r="E64" i="2"/>
  <c r="I99" i="2" s="1"/>
  <c r="D64" i="2"/>
  <c r="G99" i="2" s="1"/>
  <c r="C64" i="2"/>
  <c r="B64" i="2"/>
  <c r="B67" i="2" s="1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I96" i="2" s="1"/>
  <c r="D61" i="2"/>
  <c r="G96" i="2" s="1"/>
  <c r="C61" i="2"/>
  <c r="E96" i="2" s="1"/>
  <c r="B61" i="2"/>
  <c r="C96" i="2" s="1"/>
  <c r="B58" i="2"/>
  <c r="C93" i="2" s="1"/>
  <c r="BI56" i="2"/>
  <c r="BH56" i="2"/>
  <c r="BH21" i="2" s="1"/>
  <c r="BG56" i="2"/>
  <c r="BF56" i="2"/>
  <c r="BF21" i="2" s="1"/>
  <c r="BE56" i="2"/>
  <c r="BD56" i="2"/>
  <c r="BD21" i="2" s="1"/>
  <c r="BC56" i="2"/>
  <c r="BB56" i="2"/>
  <c r="BB21" i="2" s="1"/>
  <c r="BA56" i="2"/>
  <c r="AZ56" i="2"/>
  <c r="AZ21" i="2" s="1"/>
  <c r="AY56" i="2"/>
  <c r="AX56" i="2"/>
  <c r="AX21" i="2" s="1"/>
  <c r="AW56" i="2"/>
  <c r="AV56" i="2"/>
  <c r="AV21" i="2" s="1"/>
  <c r="AU56" i="2"/>
  <c r="AT56" i="2"/>
  <c r="AT21" i="2" s="1"/>
  <c r="AS56" i="2"/>
  <c r="AR56" i="2"/>
  <c r="AR21" i="2" s="1"/>
  <c r="AQ56" i="2"/>
  <c r="AP56" i="2"/>
  <c r="AO56" i="2"/>
  <c r="AN56" i="2"/>
  <c r="AN21" i="2" s="1"/>
  <c r="AM56" i="2"/>
  <c r="AL56" i="2"/>
  <c r="AL21" i="2" s="1"/>
  <c r="AK56" i="2"/>
  <c r="AJ56" i="2"/>
  <c r="AJ21" i="2" s="1"/>
  <c r="AI56" i="2"/>
  <c r="AH56" i="2"/>
  <c r="AH21" i="2" s="1"/>
  <c r="AG56" i="2"/>
  <c r="AF56" i="2"/>
  <c r="AF21" i="2" s="1"/>
  <c r="AE56" i="2"/>
  <c r="AD56" i="2"/>
  <c r="AD21" i="2" s="1"/>
  <c r="AC56" i="2"/>
  <c r="AB56" i="2"/>
  <c r="AB21" i="2" s="1"/>
  <c r="AA56" i="2"/>
  <c r="Z56" i="2"/>
  <c r="Z21" i="2" s="1"/>
  <c r="Y56" i="2"/>
  <c r="X56" i="2"/>
  <c r="X21" i="2" s="1"/>
  <c r="W56" i="2"/>
  <c r="V56" i="2"/>
  <c r="V21" i="2" s="1"/>
  <c r="U56" i="2"/>
  <c r="T56" i="2"/>
  <c r="T21" i="2" s="1"/>
  <c r="S56" i="2"/>
  <c r="R56" i="2"/>
  <c r="R21" i="2" s="1"/>
  <c r="Q56" i="2"/>
  <c r="P56" i="2"/>
  <c r="P21" i="2" s="1"/>
  <c r="O56" i="2"/>
  <c r="N56" i="2"/>
  <c r="N21" i="2" s="1"/>
  <c r="M56" i="2"/>
  <c r="L56" i="2"/>
  <c r="L21" i="2" s="1"/>
  <c r="K56" i="2"/>
  <c r="J56" i="2"/>
  <c r="I56" i="2"/>
  <c r="H56" i="2"/>
  <c r="H21" i="2" s="1"/>
  <c r="G56" i="2"/>
  <c r="F56" i="2"/>
  <c r="F21" i="2" s="1"/>
  <c r="E56" i="2"/>
  <c r="I91" i="2" s="1"/>
  <c r="D56" i="2"/>
  <c r="C56" i="2"/>
  <c r="E91" i="2" s="1"/>
  <c r="B56" i="2"/>
  <c r="C91" i="2" s="1"/>
  <c r="BI55" i="2"/>
  <c r="BH55" i="2"/>
  <c r="BH20" i="2" s="1"/>
  <c r="BG55" i="2"/>
  <c r="BF55" i="2"/>
  <c r="BF20" i="2" s="1"/>
  <c r="BE55" i="2"/>
  <c r="BD55" i="2"/>
  <c r="BD20" i="2" s="1"/>
  <c r="BC55" i="2"/>
  <c r="BB55" i="2"/>
  <c r="BB20" i="2" s="1"/>
  <c r="BA55" i="2"/>
  <c r="AZ55" i="2"/>
  <c r="AZ20" i="2" s="1"/>
  <c r="AY55" i="2"/>
  <c r="AX55" i="2"/>
  <c r="AX20" i="2" s="1"/>
  <c r="AW55" i="2"/>
  <c r="AV55" i="2"/>
  <c r="AV20" i="2" s="1"/>
  <c r="AU55" i="2"/>
  <c r="AT55" i="2"/>
  <c r="AT20" i="2" s="1"/>
  <c r="AS55" i="2"/>
  <c r="AR55" i="2"/>
  <c r="AR20" i="2" s="1"/>
  <c r="AQ55" i="2"/>
  <c r="AP55" i="2"/>
  <c r="AP20" i="2" s="1"/>
  <c r="AO55" i="2"/>
  <c r="AN55" i="2"/>
  <c r="AN20" i="2" s="1"/>
  <c r="AM55" i="2"/>
  <c r="AL55" i="2"/>
  <c r="AK55" i="2"/>
  <c r="AJ55" i="2"/>
  <c r="AJ20" i="2" s="1"/>
  <c r="AI55" i="2"/>
  <c r="AH55" i="2"/>
  <c r="AH20" i="2" s="1"/>
  <c r="AG55" i="2"/>
  <c r="AF55" i="2"/>
  <c r="AF20" i="2" s="1"/>
  <c r="AE55" i="2"/>
  <c r="AD55" i="2"/>
  <c r="AD20" i="2" s="1"/>
  <c r="AC55" i="2"/>
  <c r="AB55" i="2"/>
  <c r="AB20" i="2" s="1"/>
  <c r="AA55" i="2"/>
  <c r="Z55" i="2"/>
  <c r="Z20" i="2" s="1"/>
  <c r="Y55" i="2"/>
  <c r="X55" i="2"/>
  <c r="X20" i="2" s="1"/>
  <c r="W55" i="2"/>
  <c r="V55" i="2"/>
  <c r="V20" i="2" s="1"/>
  <c r="U55" i="2"/>
  <c r="T55" i="2"/>
  <c r="T20" i="2" s="1"/>
  <c r="S55" i="2"/>
  <c r="R55" i="2"/>
  <c r="R20" i="2" s="1"/>
  <c r="Q55" i="2"/>
  <c r="P55" i="2"/>
  <c r="P20" i="2" s="1"/>
  <c r="O55" i="2"/>
  <c r="N55" i="2"/>
  <c r="N20" i="2" s="1"/>
  <c r="M55" i="2"/>
  <c r="L55" i="2"/>
  <c r="L20" i="2" s="1"/>
  <c r="K55" i="2"/>
  <c r="J55" i="2"/>
  <c r="J20" i="2" s="1"/>
  <c r="I55" i="2"/>
  <c r="H55" i="2"/>
  <c r="H20" i="2" s="1"/>
  <c r="G55" i="2"/>
  <c r="F55" i="2"/>
  <c r="E55" i="2"/>
  <c r="I90" i="2" s="1"/>
  <c r="D55" i="2"/>
  <c r="C55" i="2"/>
  <c r="E90" i="2" s="1"/>
  <c r="B55" i="2"/>
  <c r="C90" i="2" s="1"/>
  <c r="BI54" i="2"/>
  <c r="BH54" i="2"/>
  <c r="BH19" i="2" s="1"/>
  <c r="BG54" i="2"/>
  <c r="BF54" i="2"/>
  <c r="BF19" i="2" s="1"/>
  <c r="BE54" i="2"/>
  <c r="BD54" i="2"/>
  <c r="BD19" i="2" s="1"/>
  <c r="BC54" i="2"/>
  <c r="BB54" i="2"/>
  <c r="BB19" i="2" s="1"/>
  <c r="BA54" i="2"/>
  <c r="AZ54" i="2"/>
  <c r="AZ19" i="2" s="1"/>
  <c r="AY54" i="2"/>
  <c r="AX54" i="2"/>
  <c r="AX19" i="2" s="1"/>
  <c r="AW54" i="2"/>
  <c r="AV54" i="2"/>
  <c r="AV19" i="2" s="1"/>
  <c r="AU54" i="2"/>
  <c r="AT54" i="2"/>
  <c r="AT19" i="2" s="1"/>
  <c r="AS54" i="2"/>
  <c r="AR54" i="2"/>
  <c r="AR19" i="2" s="1"/>
  <c r="AQ54" i="2"/>
  <c r="AP54" i="2"/>
  <c r="AP19" i="2" s="1"/>
  <c r="AO54" i="2"/>
  <c r="AN54" i="2"/>
  <c r="AN19" i="2" s="1"/>
  <c r="AM54" i="2"/>
  <c r="AL54" i="2"/>
  <c r="AL19" i="2" s="1"/>
  <c r="AK54" i="2"/>
  <c r="AJ54" i="2"/>
  <c r="AJ19" i="2" s="1"/>
  <c r="AI54" i="2"/>
  <c r="AH54" i="2"/>
  <c r="AG54" i="2"/>
  <c r="AF54" i="2"/>
  <c r="AF19" i="2" s="1"/>
  <c r="AE54" i="2"/>
  <c r="AD54" i="2"/>
  <c r="AD19" i="2" s="1"/>
  <c r="AC54" i="2"/>
  <c r="AB54" i="2"/>
  <c r="AB19" i="2" s="1"/>
  <c r="AA54" i="2"/>
  <c r="Z54" i="2"/>
  <c r="Z19" i="2" s="1"/>
  <c r="Y54" i="2"/>
  <c r="X54" i="2"/>
  <c r="X19" i="2" s="1"/>
  <c r="W54" i="2"/>
  <c r="V54" i="2"/>
  <c r="V19" i="2" s="1"/>
  <c r="U54" i="2"/>
  <c r="T54" i="2"/>
  <c r="T19" i="2" s="1"/>
  <c r="S54" i="2"/>
  <c r="R54" i="2"/>
  <c r="R19" i="2" s="1"/>
  <c r="Q54" i="2"/>
  <c r="P54" i="2"/>
  <c r="P19" i="2" s="1"/>
  <c r="O54" i="2"/>
  <c r="N54" i="2"/>
  <c r="N19" i="2" s="1"/>
  <c r="M54" i="2"/>
  <c r="L54" i="2"/>
  <c r="L19" i="2" s="1"/>
  <c r="K54" i="2"/>
  <c r="J54" i="2"/>
  <c r="J19" i="2" s="1"/>
  <c r="I54" i="2"/>
  <c r="H54" i="2"/>
  <c r="H19" i="2" s="1"/>
  <c r="G54" i="2"/>
  <c r="F54" i="2"/>
  <c r="F19" i="2" s="1"/>
  <c r="E54" i="2"/>
  <c r="I89" i="2" s="1"/>
  <c r="D54" i="2"/>
  <c r="C54" i="2"/>
  <c r="E89" i="2" s="1"/>
  <c r="B54" i="2"/>
  <c r="C89" i="2" s="1"/>
  <c r="BI53" i="2"/>
  <c r="BH53" i="2"/>
  <c r="BH18" i="2" s="1"/>
  <c r="BG53" i="2"/>
  <c r="BF53" i="2"/>
  <c r="BF18" i="2" s="1"/>
  <c r="BE53" i="2"/>
  <c r="BD53" i="2"/>
  <c r="BD18" i="2" s="1"/>
  <c r="BC53" i="2"/>
  <c r="BB53" i="2"/>
  <c r="BB18" i="2" s="1"/>
  <c r="BA53" i="2"/>
  <c r="AZ53" i="2"/>
  <c r="AZ18" i="2" s="1"/>
  <c r="AY53" i="2"/>
  <c r="AX53" i="2"/>
  <c r="AX18" i="2" s="1"/>
  <c r="AW53" i="2"/>
  <c r="AV53" i="2"/>
  <c r="AV18" i="2" s="1"/>
  <c r="AU53" i="2"/>
  <c r="AT53" i="2"/>
  <c r="AT18" i="2" s="1"/>
  <c r="AS53" i="2"/>
  <c r="AR53" i="2"/>
  <c r="AR18" i="2" s="1"/>
  <c r="AQ53" i="2"/>
  <c r="AP53" i="2"/>
  <c r="AP18" i="2" s="1"/>
  <c r="AO53" i="2"/>
  <c r="AN53" i="2"/>
  <c r="AN18" i="2" s="1"/>
  <c r="AM53" i="2"/>
  <c r="AL53" i="2"/>
  <c r="AL18" i="2" s="1"/>
  <c r="AK53" i="2"/>
  <c r="AJ53" i="2"/>
  <c r="AJ18" i="2" s="1"/>
  <c r="AI53" i="2"/>
  <c r="AH53" i="2"/>
  <c r="AH18" i="2" s="1"/>
  <c r="AG53" i="2"/>
  <c r="AF53" i="2"/>
  <c r="AF18" i="2" s="1"/>
  <c r="AE53" i="2"/>
  <c r="AD53" i="2"/>
  <c r="AC53" i="2"/>
  <c r="AB53" i="2"/>
  <c r="AB18" i="2" s="1"/>
  <c r="AA53" i="2"/>
  <c r="Z53" i="2"/>
  <c r="Z18" i="2" s="1"/>
  <c r="Y53" i="2"/>
  <c r="X53" i="2"/>
  <c r="X18" i="2" s="1"/>
  <c r="W53" i="2"/>
  <c r="V53" i="2"/>
  <c r="V18" i="2" s="1"/>
  <c r="U53" i="2"/>
  <c r="T53" i="2"/>
  <c r="T18" i="2" s="1"/>
  <c r="S53" i="2"/>
  <c r="R53" i="2"/>
  <c r="R18" i="2" s="1"/>
  <c r="Q53" i="2"/>
  <c r="P53" i="2"/>
  <c r="P18" i="2" s="1"/>
  <c r="O53" i="2"/>
  <c r="N53" i="2"/>
  <c r="N18" i="2" s="1"/>
  <c r="M53" i="2"/>
  <c r="L53" i="2"/>
  <c r="L18" i="2" s="1"/>
  <c r="K53" i="2"/>
  <c r="J53" i="2"/>
  <c r="J18" i="2" s="1"/>
  <c r="I53" i="2"/>
  <c r="H53" i="2"/>
  <c r="H18" i="2" s="1"/>
  <c r="G53" i="2"/>
  <c r="F53" i="2"/>
  <c r="F18" i="2" s="1"/>
  <c r="E53" i="2"/>
  <c r="I88" i="2" s="1"/>
  <c r="D53" i="2"/>
  <c r="C53" i="2"/>
  <c r="E88" i="2" s="1"/>
  <c r="BI52" i="2"/>
  <c r="BI17" i="2" s="1"/>
  <c r="BH52" i="2"/>
  <c r="BG52" i="2"/>
  <c r="BG17" i="2" s="1"/>
  <c r="BF52" i="2"/>
  <c r="BF17" i="2" s="1"/>
  <c r="BE52" i="2"/>
  <c r="BE17" i="2" s="1"/>
  <c r="BD52" i="2"/>
  <c r="BD17" i="2" s="1"/>
  <c r="BC52" i="2"/>
  <c r="BC17" i="2" s="1"/>
  <c r="BB52" i="2"/>
  <c r="BB17" i="2" s="1"/>
  <c r="BA52" i="2"/>
  <c r="BA17" i="2" s="1"/>
  <c r="AZ52" i="2"/>
  <c r="AY52" i="2"/>
  <c r="AY17" i="2" s="1"/>
  <c r="AX52" i="2"/>
  <c r="AX17" i="2" s="1"/>
  <c r="AW52" i="2"/>
  <c r="AW17" i="2" s="1"/>
  <c r="AV52" i="2"/>
  <c r="AV17" i="2" s="1"/>
  <c r="AU52" i="2"/>
  <c r="AT52" i="2"/>
  <c r="AS52" i="2"/>
  <c r="AS17" i="2" s="1"/>
  <c r="AR52" i="2"/>
  <c r="AR17" i="2" s="1"/>
  <c r="AQ52" i="2"/>
  <c r="AQ17" i="2" s="1"/>
  <c r="AP52" i="2"/>
  <c r="AP17" i="2" s="1"/>
  <c r="AO52" i="2"/>
  <c r="AO17" i="2" s="1"/>
  <c r="AN52" i="2"/>
  <c r="AN17" i="2" s="1"/>
  <c r="AM52" i="2"/>
  <c r="AL52" i="2"/>
  <c r="AK52" i="2"/>
  <c r="AK17" i="2" s="1"/>
  <c r="AJ52" i="2"/>
  <c r="AI52" i="2"/>
  <c r="AI17" i="2" s="1"/>
  <c r="AH52" i="2"/>
  <c r="AH17" i="2" s="1"/>
  <c r="AG52" i="2"/>
  <c r="AG17" i="2" s="1"/>
  <c r="AF52" i="2"/>
  <c r="AF17" i="2" s="1"/>
  <c r="AE52" i="2"/>
  <c r="AD52" i="2"/>
  <c r="AC52" i="2"/>
  <c r="AC17" i="2" s="1"/>
  <c r="AB52" i="2"/>
  <c r="AA52" i="2"/>
  <c r="AA17" i="2" s="1"/>
  <c r="Z52" i="2"/>
  <c r="Z17" i="2" s="1"/>
  <c r="Y52" i="2"/>
  <c r="Y17" i="2" s="1"/>
  <c r="X52" i="2"/>
  <c r="X17" i="2" s="1"/>
  <c r="W52" i="2"/>
  <c r="W17" i="2" s="1"/>
  <c r="V52" i="2"/>
  <c r="V17" i="2" s="1"/>
  <c r="U52" i="2"/>
  <c r="U17" i="2" s="1"/>
  <c r="T52" i="2"/>
  <c r="S52" i="2"/>
  <c r="S17" i="2" s="1"/>
  <c r="R52" i="2"/>
  <c r="R17" i="2" s="1"/>
  <c r="Q52" i="2"/>
  <c r="Q17" i="2" s="1"/>
  <c r="P52" i="2"/>
  <c r="P17" i="2" s="1"/>
  <c r="O52" i="2"/>
  <c r="N52" i="2"/>
  <c r="M52" i="2"/>
  <c r="M17" i="2" s="1"/>
  <c r="L52" i="2"/>
  <c r="K52" i="2"/>
  <c r="K17" i="2" s="1"/>
  <c r="J52" i="2"/>
  <c r="J17" i="2" s="1"/>
  <c r="I52" i="2"/>
  <c r="I17" i="2" s="1"/>
  <c r="H52" i="2"/>
  <c r="H17" i="2" s="1"/>
  <c r="G52" i="2"/>
  <c r="F52" i="2"/>
  <c r="F17" i="2" s="1"/>
  <c r="E52" i="2"/>
  <c r="I87" i="2" s="1"/>
  <c r="D52" i="2"/>
  <c r="C52" i="2"/>
  <c r="BI51" i="2"/>
  <c r="BH51" i="2"/>
  <c r="BH16" i="2" s="1"/>
  <c r="BG51" i="2"/>
  <c r="BF51" i="2"/>
  <c r="BE51" i="2"/>
  <c r="BD51" i="2"/>
  <c r="BD16" i="2" s="1"/>
  <c r="BC51" i="2"/>
  <c r="BB51" i="2"/>
  <c r="BB16" i="2" s="1"/>
  <c r="BA51" i="2"/>
  <c r="AZ51" i="2"/>
  <c r="AZ16" i="2" s="1"/>
  <c r="AY51" i="2"/>
  <c r="AX51" i="2"/>
  <c r="AX16" i="2" s="1"/>
  <c r="AW51" i="2"/>
  <c r="AW16" i="2" s="1"/>
  <c r="AV51" i="2"/>
  <c r="AV16" i="2" s="1"/>
  <c r="AU51" i="2"/>
  <c r="AT51" i="2"/>
  <c r="AT16" i="2" s="1"/>
  <c r="AS51" i="2"/>
  <c r="AR51" i="2"/>
  <c r="AR16" i="2" s="1"/>
  <c r="AQ51" i="2"/>
  <c r="AP51" i="2"/>
  <c r="AO51" i="2"/>
  <c r="AN51" i="2"/>
  <c r="AN16" i="2" s="1"/>
  <c r="AM51" i="2"/>
  <c r="AL51" i="2"/>
  <c r="AL16" i="2" s="1"/>
  <c r="AK51" i="2"/>
  <c r="AJ51" i="2"/>
  <c r="AJ16" i="2" s="1"/>
  <c r="AI51" i="2"/>
  <c r="AH51" i="2"/>
  <c r="AG51" i="2"/>
  <c r="AG16" i="2" s="1"/>
  <c r="AF51" i="2"/>
  <c r="AF16" i="2" s="1"/>
  <c r="AE51" i="2"/>
  <c r="AD51" i="2"/>
  <c r="AD16" i="2" s="1"/>
  <c r="AC51" i="2"/>
  <c r="AB51" i="2"/>
  <c r="AB16" i="2" s="1"/>
  <c r="AA51" i="2"/>
  <c r="Z51" i="2"/>
  <c r="Y51" i="2"/>
  <c r="X51" i="2"/>
  <c r="X16" i="2" s="1"/>
  <c r="W51" i="2"/>
  <c r="V51" i="2"/>
  <c r="V16" i="2" s="1"/>
  <c r="U51" i="2"/>
  <c r="T51" i="2"/>
  <c r="T16" i="2" s="1"/>
  <c r="S51" i="2"/>
  <c r="R51" i="2"/>
  <c r="R16" i="2" s="1"/>
  <c r="Q51" i="2"/>
  <c r="P51" i="2"/>
  <c r="P16" i="2" s="1"/>
  <c r="O51" i="2"/>
  <c r="N51" i="2"/>
  <c r="N16" i="2" s="1"/>
  <c r="M51" i="2"/>
  <c r="L51" i="2"/>
  <c r="L16" i="2" s="1"/>
  <c r="K51" i="2"/>
  <c r="J51" i="2"/>
  <c r="I51" i="2"/>
  <c r="H51" i="2"/>
  <c r="H16" i="2" s="1"/>
  <c r="G51" i="2"/>
  <c r="F51" i="2"/>
  <c r="F16" i="2" s="1"/>
  <c r="E51" i="2"/>
  <c r="D51" i="2"/>
  <c r="G86" i="2" s="1"/>
  <c r="C51" i="2"/>
  <c r="B51" i="2"/>
  <c r="C86" i="2" s="1"/>
  <c r="BI48" i="2"/>
  <c r="BH48" i="2"/>
  <c r="BH13" i="2" s="1"/>
  <c r="BG48" i="2"/>
  <c r="BF48" i="2"/>
  <c r="BE48" i="2"/>
  <c r="BD48" i="2"/>
  <c r="BD13" i="2" s="1"/>
  <c r="BC48" i="2"/>
  <c r="BB48" i="2"/>
  <c r="BA48" i="2"/>
  <c r="AZ48" i="2"/>
  <c r="AZ13" i="2" s="1"/>
  <c r="AY48" i="2"/>
  <c r="AX48" i="2"/>
  <c r="AW48" i="2"/>
  <c r="AV48" i="2"/>
  <c r="AV13" i="2" s="1"/>
  <c r="AU48" i="2"/>
  <c r="AT48" i="2"/>
  <c r="AT13" i="2" s="1"/>
  <c r="AS48" i="2"/>
  <c r="AR48" i="2"/>
  <c r="AR13" i="2" s="1"/>
  <c r="AQ48" i="2"/>
  <c r="AP48" i="2"/>
  <c r="AO48" i="2"/>
  <c r="AN48" i="2"/>
  <c r="AN13" i="2" s="1"/>
  <c r="AM48" i="2"/>
  <c r="AL48" i="2"/>
  <c r="AK48" i="2"/>
  <c r="AJ48" i="2"/>
  <c r="AJ13" i="2" s="1"/>
  <c r="AI48" i="2"/>
  <c r="AH48" i="2"/>
  <c r="AG48" i="2"/>
  <c r="AF48" i="2"/>
  <c r="AF13" i="2" s="1"/>
  <c r="AE48" i="2"/>
  <c r="AD48" i="2"/>
  <c r="AD13" i="2" s="1"/>
  <c r="AC48" i="2"/>
  <c r="AB48" i="2"/>
  <c r="AA48" i="2"/>
  <c r="Z48" i="2"/>
  <c r="Z13" i="2" s="1"/>
  <c r="Y48" i="2"/>
  <c r="X48" i="2"/>
  <c r="W48" i="2"/>
  <c r="V48" i="2"/>
  <c r="V13" i="2" s="1"/>
  <c r="U48" i="2"/>
  <c r="T48" i="2"/>
  <c r="S48" i="2"/>
  <c r="R48" i="2"/>
  <c r="R13" i="2" s="1"/>
  <c r="Q48" i="2"/>
  <c r="P48" i="2"/>
  <c r="O48" i="2"/>
  <c r="N48" i="2"/>
  <c r="N13" i="2" s="1"/>
  <c r="M48" i="2"/>
  <c r="L48" i="2"/>
  <c r="K48" i="2"/>
  <c r="J48" i="2"/>
  <c r="J13" i="2" s="1"/>
  <c r="I48" i="2"/>
  <c r="H48" i="2"/>
  <c r="G48" i="2"/>
  <c r="F48" i="2"/>
  <c r="F13" i="2" s="1"/>
  <c r="E48" i="2"/>
  <c r="I83" i="2" s="1"/>
  <c r="D48" i="2"/>
  <c r="G83" i="2" s="1"/>
  <c r="C48" i="2"/>
  <c r="E83" i="2" s="1"/>
  <c r="B48" i="2"/>
  <c r="C83" i="2" s="1"/>
  <c r="BI47" i="2"/>
  <c r="BH47" i="2"/>
  <c r="BG47" i="2"/>
  <c r="BF47" i="2"/>
  <c r="BF12" i="2" s="1"/>
  <c r="BE47" i="2"/>
  <c r="BD47" i="2"/>
  <c r="BC47" i="2"/>
  <c r="BB47" i="2"/>
  <c r="BB12" i="2" s="1"/>
  <c r="BA47" i="2"/>
  <c r="AZ47" i="2"/>
  <c r="AY47" i="2"/>
  <c r="AX47" i="2"/>
  <c r="AX12" i="2" s="1"/>
  <c r="AW47" i="2"/>
  <c r="AV47" i="2"/>
  <c r="AU47" i="2"/>
  <c r="AT47" i="2"/>
  <c r="AT12" i="2" s="1"/>
  <c r="AS47" i="2"/>
  <c r="AR47" i="2"/>
  <c r="AQ47" i="2"/>
  <c r="AP47" i="2"/>
  <c r="AP12" i="2" s="1"/>
  <c r="AO47" i="2"/>
  <c r="AN47" i="2"/>
  <c r="AM47" i="2"/>
  <c r="AL47" i="2"/>
  <c r="AL12" i="2" s="1"/>
  <c r="AK47" i="2"/>
  <c r="AJ47" i="2"/>
  <c r="AI47" i="2"/>
  <c r="AH47" i="2"/>
  <c r="AH12" i="2" s="1"/>
  <c r="AG47" i="2"/>
  <c r="AF47" i="2"/>
  <c r="AE47" i="2"/>
  <c r="AD47" i="2"/>
  <c r="AD12" i="2" s="1"/>
  <c r="AC47" i="2"/>
  <c r="AB47" i="2"/>
  <c r="AA47" i="2"/>
  <c r="Z47" i="2"/>
  <c r="Z12" i="2" s="1"/>
  <c r="Y47" i="2"/>
  <c r="X47" i="2"/>
  <c r="W47" i="2"/>
  <c r="V47" i="2"/>
  <c r="V12" i="2" s="1"/>
  <c r="U47" i="2"/>
  <c r="T47" i="2"/>
  <c r="S47" i="2"/>
  <c r="R47" i="2"/>
  <c r="R12" i="2" s="1"/>
  <c r="Q47" i="2"/>
  <c r="P47" i="2"/>
  <c r="O47" i="2"/>
  <c r="N47" i="2"/>
  <c r="N12" i="2" s="1"/>
  <c r="M47" i="2"/>
  <c r="L47" i="2"/>
  <c r="K47" i="2"/>
  <c r="J47" i="2"/>
  <c r="J12" i="2" s="1"/>
  <c r="I47" i="2"/>
  <c r="H47" i="2"/>
  <c r="G47" i="2"/>
  <c r="F47" i="2"/>
  <c r="F12" i="2" s="1"/>
  <c r="E47" i="2"/>
  <c r="I82" i="2" s="1"/>
  <c r="D47" i="2"/>
  <c r="G82" i="2" s="1"/>
  <c r="C47" i="2"/>
  <c r="E82" i="2" s="1"/>
  <c r="B47" i="2"/>
  <c r="C82" i="2" s="1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I81" i="2" s="1"/>
  <c r="D46" i="2"/>
  <c r="G81" i="2" s="1"/>
  <c r="C46" i="2"/>
  <c r="E81" i="2" s="1"/>
  <c r="B46" i="2"/>
  <c r="C81" i="2" s="1"/>
  <c r="BI45" i="2"/>
  <c r="BH45" i="2"/>
  <c r="BH10" i="2" s="1"/>
  <c r="BG45" i="2"/>
  <c r="BF45" i="2"/>
  <c r="BE45" i="2"/>
  <c r="BD45" i="2"/>
  <c r="BD10" i="2" s="1"/>
  <c r="BC45" i="2"/>
  <c r="BB45" i="2"/>
  <c r="BA45" i="2"/>
  <c r="AZ45" i="2"/>
  <c r="AZ10" i="2" s="1"/>
  <c r="AY45" i="2"/>
  <c r="AX45" i="2"/>
  <c r="AW45" i="2"/>
  <c r="AV45" i="2"/>
  <c r="AV10" i="2" s="1"/>
  <c r="AU45" i="2"/>
  <c r="AT45" i="2"/>
  <c r="AS45" i="2"/>
  <c r="AR45" i="2"/>
  <c r="AR10" i="2" s="1"/>
  <c r="AQ45" i="2"/>
  <c r="AP45" i="2"/>
  <c r="AO45" i="2"/>
  <c r="AN45" i="2"/>
  <c r="AN10" i="2" s="1"/>
  <c r="AM45" i="2"/>
  <c r="AL45" i="2"/>
  <c r="AK45" i="2"/>
  <c r="AJ45" i="2"/>
  <c r="AJ10" i="2" s="1"/>
  <c r="AI45" i="2"/>
  <c r="AH45" i="2"/>
  <c r="AG45" i="2"/>
  <c r="AF45" i="2"/>
  <c r="AF10" i="2" s="1"/>
  <c r="AE45" i="2"/>
  <c r="AD45" i="2"/>
  <c r="AC45" i="2"/>
  <c r="AB45" i="2"/>
  <c r="AB10" i="2" s="1"/>
  <c r="AA45" i="2"/>
  <c r="Z45" i="2"/>
  <c r="Y45" i="2"/>
  <c r="X45" i="2"/>
  <c r="X10" i="2" s="1"/>
  <c r="W45" i="2"/>
  <c r="V45" i="2"/>
  <c r="U45" i="2"/>
  <c r="T45" i="2"/>
  <c r="T10" i="2" s="1"/>
  <c r="S45" i="2"/>
  <c r="R45" i="2"/>
  <c r="Q45" i="2"/>
  <c r="P45" i="2"/>
  <c r="P10" i="2" s="1"/>
  <c r="O45" i="2"/>
  <c r="N45" i="2"/>
  <c r="M45" i="2"/>
  <c r="L45" i="2"/>
  <c r="L10" i="2" s="1"/>
  <c r="K45" i="2"/>
  <c r="J45" i="2"/>
  <c r="I45" i="2"/>
  <c r="H45" i="2"/>
  <c r="H10" i="2" s="1"/>
  <c r="G45" i="2"/>
  <c r="F45" i="2"/>
  <c r="E45" i="2"/>
  <c r="I80" i="2" s="1"/>
  <c r="D45" i="2"/>
  <c r="G80" i="2" s="1"/>
  <c r="C45" i="2"/>
  <c r="E80" i="2" s="1"/>
  <c r="B45" i="2"/>
  <c r="C80" i="2" s="1"/>
  <c r="BI44" i="2"/>
  <c r="BI49" i="2" s="1"/>
  <c r="BH44" i="2"/>
  <c r="BH49" i="2" s="1"/>
  <c r="BG44" i="2"/>
  <c r="BG49" i="2" s="1"/>
  <c r="BF44" i="2"/>
  <c r="BF49" i="2" s="1"/>
  <c r="BE44" i="2"/>
  <c r="BE49" i="2" s="1"/>
  <c r="BD44" i="2"/>
  <c r="BD49" i="2" s="1"/>
  <c r="BC44" i="2"/>
  <c r="BC49" i="2" s="1"/>
  <c r="BB44" i="2"/>
  <c r="BB49" i="2" s="1"/>
  <c r="BA44" i="2"/>
  <c r="BA49" i="2" s="1"/>
  <c r="AZ44" i="2"/>
  <c r="AZ49" i="2" s="1"/>
  <c r="AY44" i="2"/>
  <c r="AY49" i="2" s="1"/>
  <c r="AX44" i="2"/>
  <c r="AX49" i="2" s="1"/>
  <c r="AW44" i="2"/>
  <c r="AW49" i="2" s="1"/>
  <c r="AV44" i="2"/>
  <c r="AV49" i="2" s="1"/>
  <c r="AU44" i="2"/>
  <c r="AU49" i="2" s="1"/>
  <c r="AT44" i="2"/>
  <c r="AT49" i="2" s="1"/>
  <c r="AS44" i="2"/>
  <c r="AS49" i="2" s="1"/>
  <c r="AR44" i="2"/>
  <c r="AR49" i="2" s="1"/>
  <c r="AQ44" i="2"/>
  <c r="AQ49" i="2" s="1"/>
  <c r="AP44" i="2"/>
  <c r="AP49" i="2" s="1"/>
  <c r="AO44" i="2"/>
  <c r="AO49" i="2" s="1"/>
  <c r="AN44" i="2"/>
  <c r="AN49" i="2" s="1"/>
  <c r="AM44" i="2"/>
  <c r="AM49" i="2" s="1"/>
  <c r="AL44" i="2"/>
  <c r="AL49" i="2" s="1"/>
  <c r="AK44" i="2"/>
  <c r="AK49" i="2" s="1"/>
  <c r="AJ44" i="2"/>
  <c r="AJ49" i="2" s="1"/>
  <c r="AI44" i="2"/>
  <c r="AI49" i="2" s="1"/>
  <c r="AH44" i="2"/>
  <c r="AH49" i="2" s="1"/>
  <c r="AG44" i="2"/>
  <c r="AG49" i="2" s="1"/>
  <c r="AF44" i="2"/>
  <c r="AF49" i="2" s="1"/>
  <c r="AE44" i="2"/>
  <c r="AE49" i="2" s="1"/>
  <c r="AD44" i="2"/>
  <c r="AD49" i="2" s="1"/>
  <c r="AC44" i="2"/>
  <c r="AC49" i="2" s="1"/>
  <c r="AB44" i="2"/>
  <c r="AB49" i="2" s="1"/>
  <c r="AA44" i="2"/>
  <c r="AA49" i="2" s="1"/>
  <c r="Z44" i="2"/>
  <c r="Z49" i="2" s="1"/>
  <c r="Y44" i="2"/>
  <c r="Y49" i="2" s="1"/>
  <c r="X44" i="2"/>
  <c r="X49" i="2" s="1"/>
  <c r="W44" i="2"/>
  <c r="W49" i="2" s="1"/>
  <c r="V44" i="2"/>
  <c r="V49" i="2" s="1"/>
  <c r="U44" i="2"/>
  <c r="U49" i="2" s="1"/>
  <c r="T44" i="2"/>
  <c r="T49" i="2" s="1"/>
  <c r="S44" i="2"/>
  <c r="S49" i="2" s="1"/>
  <c r="R44" i="2"/>
  <c r="R49" i="2" s="1"/>
  <c r="Q44" i="2"/>
  <c r="Q49" i="2" s="1"/>
  <c r="P44" i="2"/>
  <c r="P49" i="2" s="1"/>
  <c r="O44" i="2"/>
  <c r="O49" i="2" s="1"/>
  <c r="N44" i="2"/>
  <c r="N49" i="2" s="1"/>
  <c r="M44" i="2"/>
  <c r="M49" i="2" s="1"/>
  <c r="L44" i="2"/>
  <c r="L49" i="2" s="1"/>
  <c r="K44" i="2"/>
  <c r="K49" i="2" s="1"/>
  <c r="J44" i="2"/>
  <c r="J49" i="2" s="1"/>
  <c r="I44" i="2"/>
  <c r="I49" i="2" s="1"/>
  <c r="H44" i="2"/>
  <c r="H49" i="2" s="1"/>
  <c r="G44" i="2"/>
  <c r="G49" i="2" s="1"/>
  <c r="F44" i="2"/>
  <c r="F49" i="2" s="1"/>
  <c r="E44" i="2"/>
  <c r="D44" i="2"/>
  <c r="G79" i="2" s="1"/>
  <c r="C44" i="2"/>
  <c r="B44" i="2"/>
  <c r="C79" i="2" s="1"/>
  <c r="BI40" i="2"/>
  <c r="BE40" i="2"/>
  <c r="BA40" i="2"/>
  <c r="AY40" i="2"/>
  <c r="AW40" i="2"/>
  <c r="AU40" i="2"/>
  <c r="AS40" i="2"/>
  <c r="AQ40" i="2"/>
  <c r="AO40" i="2"/>
  <c r="AM40" i="2"/>
  <c r="AK40" i="2"/>
  <c r="AI40" i="2"/>
  <c r="AG40" i="2"/>
  <c r="AE40" i="2"/>
  <c r="AC40" i="2"/>
  <c r="AA40" i="2"/>
  <c r="Y40" i="2"/>
  <c r="W40" i="2"/>
  <c r="U40" i="2"/>
  <c r="S40" i="2"/>
  <c r="Q40" i="2"/>
  <c r="O40" i="2"/>
  <c r="M40" i="2"/>
  <c r="K40" i="2"/>
  <c r="I40" i="2"/>
  <c r="G40" i="2"/>
  <c r="E40" i="2"/>
  <c r="C40" i="2"/>
  <c r="B39" i="2"/>
  <c r="B31" i="2"/>
  <c r="BH30" i="2"/>
  <c r="BF30" i="2"/>
  <c r="BD30" i="2"/>
  <c r="BB30" i="2"/>
  <c r="AZ30" i="2"/>
  <c r="AX30" i="2"/>
  <c r="AV30" i="2"/>
  <c r="AT30" i="2"/>
  <c r="AR30" i="2"/>
  <c r="AP30" i="2"/>
  <c r="AN30" i="2"/>
  <c r="AL30" i="2"/>
  <c r="AJ30" i="2"/>
  <c r="AH30" i="2"/>
  <c r="AF30" i="2"/>
  <c r="AD30" i="2"/>
  <c r="AB30" i="2"/>
  <c r="Z30" i="2"/>
  <c r="X30" i="2"/>
  <c r="V30" i="2"/>
  <c r="T30" i="2"/>
  <c r="R30" i="2"/>
  <c r="P30" i="2"/>
  <c r="N30" i="2"/>
  <c r="L30" i="2"/>
  <c r="J30" i="2"/>
  <c r="H30" i="2"/>
  <c r="F30" i="2"/>
  <c r="D30" i="2"/>
  <c r="B30" i="2"/>
  <c r="BH29" i="2"/>
  <c r="BF29" i="2"/>
  <c r="BD29" i="2"/>
  <c r="BB29" i="2"/>
  <c r="AZ29" i="2"/>
  <c r="AX29" i="2"/>
  <c r="AV29" i="2"/>
  <c r="AT29" i="2"/>
  <c r="AR29" i="2"/>
  <c r="AP29" i="2"/>
  <c r="AN29" i="2"/>
  <c r="AL29" i="2"/>
  <c r="AJ29" i="2"/>
  <c r="AH29" i="2"/>
  <c r="AF29" i="2"/>
  <c r="AD29" i="2"/>
  <c r="AB29" i="2"/>
  <c r="Z29" i="2"/>
  <c r="X29" i="2"/>
  <c r="V29" i="2"/>
  <c r="T29" i="2"/>
  <c r="R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B25" i="2"/>
  <c r="BI21" i="2"/>
  <c r="BG21" i="2"/>
  <c r="BE21" i="2"/>
  <c r="BC21" i="2"/>
  <c r="BA21" i="2"/>
  <c r="AY21" i="2"/>
  <c r="AW21" i="2"/>
  <c r="AU21" i="2"/>
  <c r="AS21" i="2"/>
  <c r="AQ21" i="2"/>
  <c r="AP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J21" i="2"/>
  <c r="I21" i="2"/>
  <c r="G21" i="2"/>
  <c r="E21" i="2"/>
  <c r="C21" i="2"/>
  <c r="BI20" i="2"/>
  <c r="BG20" i="2"/>
  <c r="BE20" i="2"/>
  <c r="BC20" i="2"/>
  <c r="BA20" i="2"/>
  <c r="AY20" i="2"/>
  <c r="AW20" i="2"/>
  <c r="AU20" i="2"/>
  <c r="AS20" i="2"/>
  <c r="AQ20" i="2"/>
  <c r="AO20" i="2"/>
  <c r="AM20" i="2"/>
  <c r="AL20" i="2"/>
  <c r="AK20" i="2"/>
  <c r="AI20" i="2"/>
  <c r="AG20" i="2"/>
  <c r="AE20" i="2"/>
  <c r="AC20" i="2"/>
  <c r="AA20" i="2"/>
  <c r="Y20" i="2"/>
  <c r="W20" i="2"/>
  <c r="U20" i="2"/>
  <c r="S20" i="2"/>
  <c r="Q20" i="2"/>
  <c r="O20" i="2"/>
  <c r="M20" i="2"/>
  <c r="K20" i="2"/>
  <c r="I20" i="2"/>
  <c r="G20" i="2"/>
  <c r="F20" i="2"/>
  <c r="E20" i="2"/>
  <c r="C20" i="2"/>
  <c r="BI19" i="2"/>
  <c r="BG19" i="2"/>
  <c r="BE19" i="2"/>
  <c r="BC19" i="2"/>
  <c r="BA19" i="2"/>
  <c r="AY19" i="2"/>
  <c r="AW19" i="2"/>
  <c r="AU19" i="2"/>
  <c r="AS19" i="2"/>
  <c r="AQ19" i="2"/>
  <c r="AO19" i="2"/>
  <c r="AM19" i="2"/>
  <c r="AK19" i="2"/>
  <c r="AI19" i="2"/>
  <c r="AH19" i="2"/>
  <c r="AG19" i="2"/>
  <c r="AE19" i="2"/>
  <c r="AC19" i="2"/>
  <c r="AA19" i="2"/>
  <c r="Y19" i="2"/>
  <c r="W19" i="2"/>
  <c r="U19" i="2"/>
  <c r="S19" i="2"/>
  <c r="Q19" i="2"/>
  <c r="O19" i="2"/>
  <c r="M19" i="2"/>
  <c r="K19" i="2"/>
  <c r="I19" i="2"/>
  <c r="G19" i="2"/>
  <c r="E19" i="2"/>
  <c r="C19" i="2"/>
  <c r="B19" i="2"/>
  <c r="BI18" i="2"/>
  <c r="BG18" i="2"/>
  <c r="BE18" i="2"/>
  <c r="BC18" i="2"/>
  <c r="BA18" i="2"/>
  <c r="AY18" i="2"/>
  <c r="AW18" i="2"/>
  <c r="AU18" i="2"/>
  <c r="AS18" i="2"/>
  <c r="AQ18" i="2"/>
  <c r="AO18" i="2"/>
  <c r="AM18" i="2"/>
  <c r="AK18" i="2"/>
  <c r="AI18" i="2"/>
  <c r="AG18" i="2"/>
  <c r="AE18" i="2"/>
  <c r="AD18" i="2"/>
  <c r="AC18" i="2"/>
  <c r="AA18" i="2"/>
  <c r="Y18" i="2"/>
  <c r="W18" i="2"/>
  <c r="U18" i="2"/>
  <c r="S18" i="2"/>
  <c r="Q18" i="2"/>
  <c r="O18" i="2"/>
  <c r="M18" i="2"/>
  <c r="K18" i="2"/>
  <c r="I18" i="2"/>
  <c r="G18" i="2"/>
  <c r="E18" i="2"/>
  <c r="C18" i="2"/>
  <c r="B18" i="2"/>
  <c r="AU17" i="2"/>
  <c r="AM17" i="2"/>
  <c r="AE17" i="2"/>
  <c r="O17" i="2"/>
  <c r="G17" i="2"/>
  <c r="BF16" i="2"/>
  <c r="AP16" i="2"/>
  <c r="AH16" i="2"/>
  <c r="Z16" i="2"/>
  <c r="J16" i="2"/>
  <c r="B16" i="2"/>
  <c r="BI13" i="2"/>
  <c r="BG13" i="2"/>
  <c r="BF13" i="2"/>
  <c r="BE13" i="2"/>
  <c r="BC13" i="2"/>
  <c r="BB13" i="2"/>
  <c r="BA13" i="2"/>
  <c r="AY13" i="2"/>
  <c r="AX13" i="2"/>
  <c r="AW13" i="2"/>
  <c r="AU13" i="2"/>
  <c r="AS13" i="2"/>
  <c r="AQ13" i="2"/>
  <c r="AP13" i="2"/>
  <c r="AO13" i="2"/>
  <c r="AM13" i="2"/>
  <c r="AL13" i="2"/>
  <c r="AK13" i="2"/>
  <c r="AI13" i="2"/>
  <c r="AH13" i="2"/>
  <c r="AG13" i="2"/>
  <c r="AE13" i="2"/>
  <c r="AC13" i="2"/>
  <c r="AB13" i="2"/>
  <c r="AA13" i="2"/>
  <c r="Y13" i="2"/>
  <c r="X13" i="2"/>
  <c r="W13" i="2"/>
  <c r="U13" i="2"/>
  <c r="T13" i="2"/>
  <c r="S13" i="2"/>
  <c r="Q13" i="2"/>
  <c r="P13" i="2"/>
  <c r="O13" i="2"/>
  <c r="M13" i="2"/>
  <c r="L13" i="2"/>
  <c r="K13" i="2"/>
  <c r="I13" i="2"/>
  <c r="H13" i="2"/>
  <c r="G13" i="2"/>
  <c r="E13" i="2"/>
  <c r="D13" i="2"/>
  <c r="C13" i="2"/>
  <c r="BI12" i="2"/>
  <c r="BH12" i="2"/>
  <c r="BG12" i="2"/>
  <c r="BE12" i="2"/>
  <c r="BD12" i="2"/>
  <c r="BC12" i="2"/>
  <c r="BA12" i="2"/>
  <c r="AZ12" i="2"/>
  <c r="AY12" i="2"/>
  <c r="AW12" i="2"/>
  <c r="AV12" i="2"/>
  <c r="AU12" i="2"/>
  <c r="AS12" i="2"/>
  <c r="AR12" i="2"/>
  <c r="AQ12" i="2"/>
  <c r="AO12" i="2"/>
  <c r="AN12" i="2"/>
  <c r="AM12" i="2"/>
  <c r="AK12" i="2"/>
  <c r="AJ12" i="2"/>
  <c r="AI12" i="2"/>
  <c r="AG12" i="2"/>
  <c r="AF12" i="2"/>
  <c r="AE12" i="2"/>
  <c r="AC12" i="2"/>
  <c r="AB12" i="2"/>
  <c r="AA12" i="2"/>
  <c r="Y12" i="2"/>
  <c r="X12" i="2"/>
  <c r="W12" i="2"/>
  <c r="U12" i="2"/>
  <c r="T12" i="2"/>
  <c r="S12" i="2"/>
  <c r="Q12" i="2"/>
  <c r="P12" i="2"/>
  <c r="O12" i="2"/>
  <c r="M12" i="2"/>
  <c r="L12" i="2"/>
  <c r="K12" i="2"/>
  <c r="I12" i="2"/>
  <c r="H12" i="2"/>
  <c r="G12" i="2"/>
  <c r="E12" i="2"/>
  <c r="D12" i="2"/>
  <c r="C12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I10" i="2"/>
  <c r="BG10" i="2"/>
  <c r="BF10" i="2"/>
  <c r="BE10" i="2"/>
  <c r="BC10" i="2"/>
  <c r="BB10" i="2"/>
  <c r="BA10" i="2"/>
  <c r="AY10" i="2"/>
  <c r="AX10" i="2"/>
  <c r="AW10" i="2"/>
  <c r="AU10" i="2"/>
  <c r="AT10" i="2"/>
  <c r="AS10" i="2"/>
  <c r="AQ10" i="2"/>
  <c r="AP10" i="2"/>
  <c r="AO10" i="2"/>
  <c r="AM10" i="2"/>
  <c r="AL10" i="2"/>
  <c r="AK10" i="2"/>
  <c r="AI10" i="2"/>
  <c r="AH10" i="2"/>
  <c r="AG10" i="2"/>
  <c r="AE10" i="2"/>
  <c r="AD10" i="2"/>
  <c r="AC10" i="2"/>
  <c r="AA10" i="2"/>
  <c r="Z10" i="2"/>
  <c r="Y10" i="2"/>
  <c r="W10" i="2"/>
  <c r="V10" i="2"/>
  <c r="U10" i="2"/>
  <c r="S10" i="2"/>
  <c r="R10" i="2"/>
  <c r="Q10" i="2"/>
  <c r="O10" i="2"/>
  <c r="N10" i="2"/>
  <c r="M10" i="2"/>
  <c r="K10" i="2"/>
  <c r="J10" i="2"/>
  <c r="I10" i="2"/>
  <c r="G10" i="2"/>
  <c r="F10" i="2"/>
  <c r="E10" i="2"/>
  <c r="C10" i="2"/>
  <c r="BI9" i="2"/>
  <c r="BI14" i="2" s="1"/>
  <c r="BH9" i="2"/>
  <c r="BG9" i="2"/>
  <c r="BF9" i="2"/>
  <c r="BE9" i="2"/>
  <c r="BE14" i="2" s="1"/>
  <c r="BD9" i="2"/>
  <c r="BC9" i="2"/>
  <c r="BB9" i="2"/>
  <c r="BA9" i="2"/>
  <c r="BA14" i="2" s="1"/>
  <c r="AZ9" i="2"/>
  <c r="AY9" i="2"/>
  <c r="AX9" i="2"/>
  <c r="AW9" i="2"/>
  <c r="AW14" i="2" s="1"/>
  <c r="AV9" i="2"/>
  <c r="AU9" i="2"/>
  <c r="AT9" i="2"/>
  <c r="AS9" i="2"/>
  <c r="AS14" i="2" s="1"/>
  <c r="AR9" i="2"/>
  <c r="AQ9" i="2"/>
  <c r="AP9" i="2"/>
  <c r="AO9" i="2"/>
  <c r="AO14" i="2" s="1"/>
  <c r="AN9" i="2"/>
  <c r="AM9" i="2"/>
  <c r="AL9" i="2"/>
  <c r="AK9" i="2"/>
  <c r="AK14" i="2" s="1"/>
  <c r="AJ9" i="2"/>
  <c r="AI9" i="2"/>
  <c r="AH9" i="2"/>
  <c r="AG9" i="2"/>
  <c r="AG14" i="2" s="1"/>
  <c r="AF9" i="2"/>
  <c r="AE9" i="2"/>
  <c r="AD9" i="2"/>
  <c r="AC9" i="2"/>
  <c r="AC14" i="2" s="1"/>
  <c r="AB9" i="2"/>
  <c r="AA9" i="2"/>
  <c r="Z9" i="2"/>
  <c r="Y9" i="2"/>
  <c r="Y14" i="2" s="1"/>
  <c r="X9" i="2"/>
  <c r="W9" i="2"/>
  <c r="V9" i="2"/>
  <c r="U9" i="2"/>
  <c r="U14" i="2" s="1"/>
  <c r="T9" i="2"/>
  <c r="S9" i="2"/>
  <c r="R9" i="2"/>
  <c r="Q9" i="2"/>
  <c r="Q14" i="2" s="1"/>
  <c r="P9" i="2"/>
  <c r="O9" i="2"/>
  <c r="N9" i="2"/>
  <c r="M9" i="2"/>
  <c r="M14" i="2" s="1"/>
  <c r="L9" i="2"/>
  <c r="K9" i="2"/>
  <c r="J9" i="2"/>
  <c r="I9" i="2"/>
  <c r="I14" i="2" s="1"/>
  <c r="H9" i="2"/>
  <c r="G9" i="2"/>
  <c r="F9" i="2"/>
  <c r="E9" i="2"/>
  <c r="E14" i="2" s="1"/>
  <c r="C6" i="5" s="1"/>
  <c r="D9" i="2"/>
  <c r="C9" i="2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R7" i="2" s="1"/>
  <c r="AS7" i="2" s="1"/>
  <c r="AT7" i="2" s="1"/>
  <c r="AU7" i="2" s="1"/>
  <c r="AV7" i="2" s="1"/>
  <c r="AW7" i="2" s="1"/>
  <c r="AX7" i="2" s="1"/>
  <c r="AY7" i="2" s="1"/>
  <c r="AZ7" i="2" s="1"/>
  <c r="BA7" i="2" s="1"/>
  <c r="BB7" i="2" s="1"/>
  <c r="BC7" i="2" s="1"/>
  <c r="BD7" i="2" s="1"/>
  <c r="BE7" i="2" s="1"/>
  <c r="BF7" i="2" s="1"/>
  <c r="BG7" i="2" s="1"/>
  <c r="BH7" i="2" s="1"/>
  <c r="BI7" i="2" s="1"/>
  <c r="A7" i="2"/>
  <c r="B6" i="2"/>
  <c r="B77" i="2" s="1"/>
  <c r="D4" i="2"/>
  <c r="B4" i="2"/>
  <c r="A4" i="2"/>
  <c r="D3" i="2"/>
  <c r="E100" i="2" l="1"/>
  <c r="C30" i="2"/>
  <c r="I100" i="2"/>
  <c r="E30" i="2"/>
  <c r="B32" i="2"/>
  <c r="I79" i="2"/>
  <c r="E49" i="2"/>
  <c r="J14" i="2"/>
  <c r="R14" i="2"/>
  <c r="Z14" i="2"/>
  <c r="AH14" i="2"/>
  <c r="AP14" i="2"/>
  <c r="AX14" i="2"/>
  <c r="BB14" i="2"/>
  <c r="E17" i="2"/>
  <c r="I57" i="2"/>
  <c r="M57" i="2"/>
  <c r="Q57" i="2"/>
  <c r="U57" i="2"/>
  <c r="Y57" i="2"/>
  <c r="AC57" i="2"/>
  <c r="AG22" i="2"/>
  <c r="C14" i="2"/>
  <c r="G14" i="2"/>
  <c r="E6" i="5" s="1"/>
  <c r="K14" i="2"/>
  <c r="O14" i="2"/>
  <c r="S14" i="2"/>
  <c r="W14" i="2"/>
  <c r="AA14" i="2"/>
  <c r="AE14" i="2"/>
  <c r="AI14" i="2"/>
  <c r="AM14" i="2"/>
  <c r="AQ14" i="2"/>
  <c r="AU14" i="2"/>
  <c r="AY14" i="2"/>
  <c r="BC14" i="2"/>
  <c r="BG14" i="2"/>
  <c r="D10" i="2"/>
  <c r="D14" i="2" s="1"/>
  <c r="B6" i="5" s="1"/>
  <c r="B13" i="2"/>
  <c r="B14" i="2" s="1"/>
  <c r="B21" i="2"/>
  <c r="E87" i="2"/>
  <c r="C17" i="2"/>
  <c r="G88" i="2"/>
  <c r="D18" i="2"/>
  <c r="G89" i="2"/>
  <c r="D19" i="2"/>
  <c r="G90" i="2"/>
  <c r="D20" i="2"/>
  <c r="G91" i="2"/>
  <c r="D21" i="2"/>
  <c r="F14" i="2"/>
  <c r="D6" i="5" s="1"/>
  <c r="N14" i="2"/>
  <c r="V14" i="2"/>
  <c r="AD14" i="2"/>
  <c r="AL14" i="2"/>
  <c r="AT14" i="2"/>
  <c r="BF14" i="2"/>
  <c r="B20" i="2"/>
  <c r="B22" i="2" s="1"/>
  <c r="D16" i="2"/>
  <c r="B23" i="2"/>
  <c r="AK57" i="2"/>
  <c r="AO57" i="2"/>
  <c r="AS57" i="2"/>
  <c r="AW22" i="2"/>
  <c r="BA57" i="2"/>
  <c r="BE57" i="2"/>
  <c r="BI57" i="2"/>
  <c r="N57" i="2"/>
  <c r="AD57" i="2"/>
  <c r="AL57" i="2"/>
  <c r="AT57" i="2"/>
  <c r="C99" i="2"/>
  <c r="D52" i="4"/>
  <c r="D98" i="4" s="1"/>
  <c r="H52" i="4"/>
  <c r="H98" i="4" s="1"/>
  <c r="R14" i="4"/>
  <c r="R20" i="4"/>
  <c r="R28" i="4"/>
  <c r="R33" i="4"/>
  <c r="R37" i="4"/>
  <c r="R43" i="4"/>
  <c r="R49" i="4"/>
  <c r="D89" i="4"/>
  <c r="R89" i="4" s="1"/>
  <c r="H97" i="2"/>
  <c r="H104" i="2" s="1"/>
  <c r="B52" i="3"/>
  <c r="R15" i="4"/>
  <c r="R22" i="4"/>
  <c r="R52" i="4" s="1"/>
  <c r="R30" i="4"/>
  <c r="R34" i="4"/>
  <c r="R38" i="4"/>
  <c r="R44" i="4"/>
  <c r="G52" i="4"/>
  <c r="G98" i="4" s="1"/>
  <c r="R66" i="4"/>
  <c r="R63" i="4"/>
  <c r="R96" i="4"/>
  <c r="G57" i="2"/>
  <c r="K57" i="2"/>
  <c r="O57" i="2"/>
  <c r="S57" i="2"/>
  <c r="W57" i="2"/>
  <c r="AA57" i="2"/>
  <c r="AE57" i="2"/>
  <c r="AI57" i="2"/>
  <c r="AM57" i="2"/>
  <c r="AQ57" i="2"/>
  <c r="AU57" i="2"/>
  <c r="AY57" i="2"/>
  <c r="BC57" i="2"/>
  <c r="BG57" i="2"/>
  <c r="L57" i="2"/>
  <c r="T57" i="2"/>
  <c r="AB57" i="2"/>
  <c r="AJ57" i="2"/>
  <c r="AZ57" i="2"/>
  <c r="BH57" i="2"/>
  <c r="F97" i="2"/>
  <c r="F104" i="2" s="1"/>
  <c r="R12" i="4"/>
  <c r="R19" i="4"/>
  <c r="R26" i="4"/>
  <c r="R32" i="4"/>
  <c r="R36" i="4"/>
  <c r="R40" i="4"/>
  <c r="R48" i="4"/>
  <c r="I52" i="4"/>
  <c r="I98" i="4" s="1"/>
  <c r="L100" i="4" s="1"/>
  <c r="R50" i="4"/>
  <c r="G91" i="4"/>
  <c r="K91" i="4"/>
  <c r="O91" i="4"/>
  <c r="E52" i="4"/>
  <c r="E98" i="4" s="1"/>
  <c r="D91" i="4"/>
  <c r="R91" i="4" s="1"/>
  <c r="F52" i="4"/>
  <c r="F98" i="4" s="1"/>
  <c r="B22" i="3"/>
  <c r="B24" i="3" s="1"/>
  <c r="C43" i="3"/>
  <c r="B26" i="3"/>
  <c r="B34" i="3"/>
  <c r="B54" i="3"/>
  <c r="C34" i="3"/>
  <c r="H14" i="2"/>
  <c r="L14" i="2"/>
  <c r="P14" i="2"/>
  <c r="T14" i="2"/>
  <c r="X14" i="2"/>
  <c r="AB14" i="2"/>
  <c r="AF14" i="2"/>
  <c r="AJ14" i="2"/>
  <c r="AN14" i="2"/>
  <c r="AR14" i="2"/>
  <c r="AV14" i="2"/>
  <c r="AZ14" i="2"/>
  <c r="BD14" i="2"/>
  <c r="BH14" i="2"/>
  <c r="F22" i="2"/>
  <c r="J22" i="2"/>
  <c r="R22" i="2"/>
  <c r="V22" i="2"/>
  <c r="Z22" i="2"/>
  <c r="AH22" i="2"/>
  <c r="AP22" i="2"/>
  <c r="AX22" i="2"/>
  <c r="BB22" i="2"/>
  <c r="BF22" i="2"/>
  <c r="E86" i="2"/>
  <c r="C57" i="2"/>
  <c r="G87" i="2"/>
  <c r="D57" i="2"/>
  <c r="V57" i="2"/>
  <c r="AR57" i="2"/>
  <c r="C6" i="2"/>
  <c r="C16" i="2"/>
  <c r="C22" i="2" s="1"/>
  <c r="G16" i="2"/>
  <c r="G22" i="2" s="1"/>
  <c r="K16" i="2"/>
  <c r="K22" i="2" s="1"/>
  <c r="O16" i="2"/>
  <c r="O22" i="2" s="1"/>
  <c r="S16" i="2"/>
  <c r="S22" i="2" s="1"/>
  <c r="W16" i="2"/>
  <c r="W22" i="2" s="1"/>
  <c r="AA16" i="2"/>
  <c r="AA22" i="2" s="1"/>
  <c r="AE16" i="2"/>
  <c r="AE22" i="2" s="1"/>
  <c r="AI16" i="2"/>
  <c r="AI22" i="2" s="1"/>
  <c r="AM16" i="2"/>
  <c r="AM22" i="2" s="1"/>
  <c r="AQ16" i="2"/>
  <c r="AQ22" i="2" s="1"/>
  <c r="AU16" i="2"/>
  <c r="AU22" i="2" s="1"/>
  <c r="AY16" i="2"/>
  <c r="AY22" i="2" s="1"/>
  <c r="BC16" i="2"/>
  <c r="BC22" i="2" s="1"/>
  <c r="BG16" i="2"/>
  <c r="BG22" i="2" s="1"/>
  <c r="D17" i="2"/>
  <c r="L17" i="2"/>
  <c r="L22" i="2" s="1"/>
  <c r="T17" i="2"/>
  <c r="T22" i="2" s="1"/>
  <c r="AB17" i="2"/>
  <c r="AB22" i="2" s="1"/>
  <c r="AJ17" i="2"/>
  <c r="AJ22" i="2" s="1"/>
  <c r="AZ17" i="2"/>
  <c r="AZ22" i="2" s="1"/>
  <c r="BH17" i="2"/>
  <c r="E79" i="2"/>
  <c r="C49" i="2"/>
  <c r="F57" i="2"/>
  <c r="AW57" i="2"/>
  <c r="H22" i="2"/>
  <c r="P22" i="2"/>
  <c r="X22" i="2"/>
  <c r="AF22" i="2"/>
  <c r="AN22" i="2"/>
  <c r="AR22" i="2"/>
  <c r="AV22" i="2"/>
  <c r="BD22" i="2"/>
  <c r="BH22" i="2"/>
  <c r="I86" i="2"/>
  <c r="E57" i="2"/>
  <c r="AG57" i="2"/>
  <c r="BB57" i="2"/>
  <c r="E16" i="2"/>
  <c r="E22" i="2" s="1"/>
  <c r="I16" i="2"/>
  <c r="I22" i="2" s="1"/>
  <c r="M16" i="2"/>
  <c r="M22" i="2" s="1"/>
  <c r="Q16" i="2"/>
  <c r="Q22" i="2" s="1"/>
  <c r="U16" i="2"/>
  <c r="U22" i="2" s="1"/>
  <c r="Y16" i="2"/>
  <c r="Y22" i="2" s="1"/>
  <c r="AC16" i="2"/>
  <c r="AC22" i="2" s="1"/>
  <c r="AK16" i="2"/>
  <c r="AK22" i="2" s="1"/>
  <c r="AO16" i="2"/>
  <c r="AO22" i="2" s="1"/>
  <c r="AS16" i="2"/>
  <c r="AS22" i="2" s="1"/>
  <c r="BA16" i="2"/>
  <c r="BA22" i="2" s="1"/>
  <c r="BE16" i="2"/>
  <c r="BE22" i="2" s="1"/>
  <c r="BI16" i="2"/>
  <c r="BI22" i="2" s="1"/>
  <c r="N17" i="2"/>
  <c r="N22" i="2" s="1"/>
  <c r="AD17" i="2"/>
  <c r="AD22" i="2" s="1"/>
  <c r="AL17" i="2"/>
  <c r="AL22" i="2" s="1"/>
  <c r="AT17" i="2"/>
  <c r="AT22" i="2" s="1"/>
  <c r="H57" i="2"/>
  <c r="P57" i="2"/>
  <c r="X57" i="2"/>
  <c r="AF57" i="2"/>
  <c r="AN57" i="2"/>
  <c r="AV57" i="2"/>
  <c r="BD57" i="2"/>
  <c r="J57" i="2"/>
  <c r="R57" i="2"/>
  <c r="Z57" i="2"/>
  <c r="AH57" i="2"/>
  <c r="AP57" i="2"/>
  <c r="AX57" i="2"/>
  <c r="BF57" i="2"/>
  <c r="B49" i="2"/>
  <c r="D49" i="2"/>
  <c r="B57" i="2"/>
  <c r="E99" i="2"/>
  <c r="B97" i="2"/>
  <c r="B104" i="2" s="1"/>
  <c r="D104" i="2"/>
  <c r="D22" i="2" l="1"/>
  <c r="H100" i="4"/>
  <c r="L102" i="4" s="1"/>
  <c r="R73" i="4"/>
  <c r="R77" i="4" s="1"/>
  <c r="S54" i="4"/>
  <c r="R98" i="4"/>
  <c r="C44" i="3"/>
  <c r="C13" i="3"/>
  <c r="C14" i="3" s="1"/>
  <c r="D77" i="2"/>
  <c r="D6" i="2"/>
  <c r="F77" i="2" l="1"/>
  <c r="E6" i="2"/>
  <c r="H77" i="2" l="1"/>
  <c r="F6" i="2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BC6" i="2" s="1"/>
  <c r="BD6" i="2" s="1"/>
  <c r="BE6" i="2" s="1"/>
  <c r="BF6" i="2" s="1"/>
  <c r="BG6" i="2" s="1"/>
  <c r="BH6" i="2" s="1"/>
  <c r="BI6" i="2" s="1"/>
  <c r="B59" i="2" l="1"/>
  <c r="C59" i="2"/>
  <c r="C24" i="2" s="1"/>
  <c r="D59" i="2"/>
  <c r="D24" i="2" s="1"/>
  <c r="E59" i="2"/>
  <c r="E24" i="2" s="1"/>
  <c r="F59" i="2"/>
  <c r="F24" i="2" s="1"/>
  <c r="G59" i="2"/>
  <c r="G24" i="2" s="1"/>
  <c r="H59" i="2"/>
  <c r="H24" i="2" s="1"/>
  <c r="I59" i="2"/>
  <c r="I24" i="2" s="1"/>
  <c r="J59" i="2"/>
  <c r="J24" i="2" s="1"/>
  <c r="K59" i="2"/>
  <c r="K24" i="2" s="1"/>
  <c r="L59" i="2"/>
  <c r="L24" i="2" s="1"/>
  <c r="M59" i="2"/>
  <c r="M24" i="2" s="1"/>
  <c r="N59" i="2"/>
  <c r="N24" i="2" s="1"/>
  <c r="O59" i="2"/>
  <c r="O24" i="2" s="1"/>
  <c r="P59" i="2"/>
  <c r="P24" i="2" s="1"/>
  <c r="Q59" i="2"/>
  <c r="Q24" i="2" s="1"/>
  <c r="R59" i="2"/>
  <c r="R24" i="2" s="1"/>
  <c r="S59" i="2"/>
  <c r="S24" i="2" s="1"/>
  <c r="T59" i="2"/>
  <c r="T24" i="2" s="1"/>
  <c r="U59" i="2"/>
  <c r="U24" i="2" s="1"/>
  <c r="V59" i="2"/>
  <c r="V24" i="2" s="1"/>
  <c r="W59" i="2"/>
  <c r="W24" i="2" s="1"/>
  <c r="X59" i="2"/>
  <c r="X24" i="2" s="1"/>
  <c r="Y59" i="2"/>
  <c r="Y24" i="2" s="1"/>
  <c r="Z59" i="2"/>
  <c r="Z24" i="2" s="1"/>
  <c r="AA59" i="2"/>
  <c r="AA24" i="2" s="1"/>
  <c r="AB59" i="2"/>
  <c r="AB24" i="2" s="1"/>
  <c r="AC59" i="2"/>
  <c r="AC24" i="2" s="1"/>
  <c r="AD59" i="2"/>
  <c r="AD24" i="2" s="1"/>
  <c r="AE59" i="2"/>
  <c r="AE24" i="2" s="1"/>
  <c r="AF59" i="2"/>
  <c r="AF24" i="2" s="1"/>
  <c r="AG59" i="2"/>
  <c r="AG24" i="2" s="1"/>
  <c r="AH59" i="2"/>
  <c r="AH24" i="2" s="1"/>
  <c r="AI59" i="2"/>
  <c r="AI24" i="2" s="1"/>
  <c r="AJ59" i="2"/>
  <c r="AJ24" i="2" s="1"/>
  <c r="AK59" i="2"/>
  <c r="AK24" i="2" s="1"/>
  <c r="AL59" i="2"/>
  <c r="AL24" i="2" s="1"/>
  <c r="AM59" i="2"/>
  <c r="AM24" i="2" s="1"/>
  <c r="AN59" i="2"/>
  <c r="AN24" i="2" s="1"/>
  <c r="AO59" i="2"/>
  <c r="AO24" i="2" s="1"/>
  <c r="AP59" i="2"/>
  <c r="AP24" i="2" s="1"/>
  <c r="AQ59" i="2"/>
  <c r="AQ24" i="2" s="1"/>
  <c r="AR59" i="2"/>
  <c r="AR24" i="2" s="1"/>
  <c r="AS59" i="2"/>
  <c r="AS24" i="2" s="1"/>
  <c r="AT59" i="2"/>
  <c r="AT24" i="2" s="1"/>
  <c r="AU59" i="2"/>
  <c r="AU24" i="2" s="1"/>
  <c r="AV59" i="2"/>
  <c r="AV24" i="2" s="1"/>
  <c r="AW59" i="2"/>
  <c r="AW24" i="2" s="1"/>
  <c r="AX59" i="2"/>
  <c r="AX24" i="2" s="1"/>
  <c r="AY59" i="2"/>
  <c r="AY24" i="2" s="1"/>
  <c r="AZ59" i="2"/>
  <c r="AZ24" i="2" s="1"/>
  <c r="BA59" i="2"/>
  <c r="BA24" i="2" s="1"/>
  <c r="BB59" i="2"/>
  <c r="BB24" i="2" s="1"/>
  <c r="BC59" i="2"/>
  <c r="BC24" i="2" s="1"/>
  <c r="BD59" i="2"/>
  <c r="BD24" i="2" s="1"/>
  <c r="BE59" i="2"/>
  <c r="BE24" i="2" s="1"/>
  <c r="BF59" i="2"/>
  <c r="BF24" i="2" s="1"/>
  <c r="BG59" i="2"/>
  <c r="BG24" i="2" s="1"/>
  <c r="BH59" i="2"/>
  <c r="BH24" i="2" s="1"/>
  <c r="BI59" i="2"/>
  <c r="BI24" i="2" s="1"/>
  <c r="C94" i="2" l="1"/>
  <c r="C104" i="2" s="1"/>
  <c r="C105" i="2" s="1"/>
  <c r="B24" i="2"/>
  <c r="B27" i="2" s="1"/>
  <c r="B34" i="2" s="1"/>
  <c r="B38" i="2" s="1"/>
  <c r="C36" i="2" s="1"/>
  <c r="B62" i="2"/>
  <c r="B69" i="2" s="1"/>
  <c r="B73" i="2" s="1"/>
  <c r="C48" i="3" l="1"/>
  <c r="C18" i="3" l="1"/>
  <c r="C51" i="3"/>
  <c r="C21" i="3" s="1"/>
  <c r="C66" i="2"/>
  <c r="C56" i="3"/>
  <c r="C22" i="3" l="1"/>
  <c r="C24" i="3" s="1"/>
  <c r="C52" i="3"/>
  <c r="C54" i="3" s="1"/>
  <c r="D43" i="3"/>
  <c r="C26" i="3"/>
  <c r="C67" i="2"/>
  <c r="E101" i="2"/>
  <c r="C31" i="2"/>
  <c r="C32" i="2" s="1"/>
  <c r="D13" i="3" l="1"/>
  <c r="D14" i="3" s="1"/>
  <c r="D44" i="3"/>
  <c r="C27" i="3"/>
  <c r="D46" i="3" l="1"/>
  <c r="D16" i="3" l="1"/>
  <c r="D32" i="3"/>
  <c r="D34" i="3" s="1"/>
  <c r="C58" i="2" l="1"/>
  <c r="C23" i="2" l="1"/>
  <c r="E93" i="2"/>
  <c r="C60" i="2" l="1"/>
  <c r="E30" i="3"/>
  <c r="E95" i="2" l="1"/>
  <c r="E104" i="2" s="1"/>
  <c r="E105" i="2" s="1"/>
  <c r="C25" i="2"/>
  <c r="C62" i="2"/>
  <c r="C69" i="2" s="1"/>
  <c r="C73" i="2" s="1"/>
  <c r="D71" i="2" s="1"/>
  <c r="D36" i="2" s="1"/>
  <c r="B16" i="5" s="1"/>
  <c r="C27" i="2" l="1"/>
  <c r="C34" i="2" s="1"/>
  <c r="C38" i="2" s="1"/>
  <c r="D51" i="3" l="1"/>
  <c r="D21" i="3" s="1"/>
  <c r="D66" i="2"/>
  <c r="D48" i="3"/>
  <c r="D31" i="2" l="1"/>
  <c r="D32" i="2" s="1"/>
  <c r="B12" i="5" s="1"/>
  <c r="G101" i="2"/>
  <c r="D67" i="2"/>
  <c r="D18" i="3"/>
  <c r="D22" i="3" s="1"/>
  <c r="D24" i="3" s="1"/>
  <c r="D52" i="3"/>
  <c r="D54" i="3" s="1"/>
  <c r="D56" i="3"/>
  <c r="D26" i="3" l="1"/>
  <c r="E43" i="3"/>
  <c r="E13" i="3" l="1"/>
  <c r="E14" i="3" s="1"/>
  <c r="E44" i="3"/>
  <c r="D27" i="3"/>
  <c r="E46" i="3" l="1"/>
  <c r="E16" i="3" l="1"/>
  <c r="E32" i="3"/>
  <c r="E34" i="3" s="1"/>
  <c r="D58" i="2"/>
  <c r="D23" i="2" l="1"/>
  <c r="G93" i="2"/>
  <c r="D60" i="2" l="1"/>
  <c r="G95" i="2" l="1"/>
  <c r="G104" i="2" s="1"/>
  <c r="G105" i="2" s="1"/>
  <c r="D25" i="2"/>
  <c r="D62" i="2"/>
  <c r="D69" i="2" s="1"/>
  <c r="D73" i="2" s="1"/>
  <c r="E71" i="2" s="1"/>
  <c r="E36" i="2" s="1"/>
  <c r="F30" i="3"/>
  <c r="B8" i="5" l="1"/>
  <c r="B10" i="5" s="1"/>
  <c r="B14" i="5" s="1"/>
  <c r="B18" i="5" s="1"/>
  <c r="C16" i="5" s="1"/>
  <c r="D27" i="2"/>
  <c r="D34" i="2" s="1"/>
  <c r="D38" i="2" s="1"/>
  <c r="E48" i="3" l="1"/>
  <c r="E18" i="3" l="1"/>
  <c r="E51" i="3"/>
  <c r="E21" i="3" s="1"/>
  <c r="E66" i="2"/>
  <c r="E56" i="3"/>
  <c r="E52" i="3" l="1"/>
  <c r="E54" i="3" s="1"/>
  <c r="E22" i="3"/>
  <c r="E24" i="3" s="1"/>
  <c r="E31" i="2"/>
  <c r="E32" i="2" s="1"/>
  <c r="C12" i="5" s="1"/>
  <c r="E67" i="2"/>
  <c r="I101" i="2"/>
  <c r="E26" i="3"/>
  <c r="F43" i="3"/>
  <c r="F44" i="3" l="1"/>
  <c r="F13" i="3"/>
  <c r="F14" i="3" s="1"/>
  <c r="E27" i="3"/>
  <c r="F46" i="3" l="1"/>
  <c r="F16" i="3" l="1"/>
  <c r="F32" i="3"/>
  <c r="F34" i="3" s="1"/>
  <c r="E58" i="2" l="1"/>
  <c r="E23" i="2" l="1"/>
  <c r="I93" i="2"/>
  <c r="E60" i="2" l="1"/>
  <c r="G30" i="3"/>
  <c r="I95" i="2" l="1"/>
  <c r="I104" i="2" s="1"/>
  <c r="I105" i="2" s="1"/>
  <c r="E25" i="2"/>
  <c r="C8" i="5" s="1"/>
  <c r="C10" i="5" s="1"/>
  <c r="C14" i="5" s="1"/>
  <c r="C18" i="5" s="1"/>
  <c r="D16" i="5" s="1"/>
  <c r="E62" i="2"/>
  <c r="E69" i="2" s="1"/>
  <c r="E73" i="2" s="1"/>
  <c r="F71" i="2" s="1"/>
  <c r="F36" i="2" s="1"/>
  <c r="E27" i="2" l="1"/>
  <c r="E34" i="2" s="1"/>
  <c r="E38" i="2" s="1"/>
  <c r="F48" i="3" l="1"/>
  <c r="F18" i="3" l="1"/>
  <c r="F51" i="3"/>
  <c r="F21" i="3" s="1"/>
  <c r="F66" i="2"/>
  <c r="F56" i="3"/>
  <c r="F52" i="3" l="1"/>
  <c r="F54" i="3" s="1"/>
  <c r="F22" i="3"/>
  <c r="F24" i="3" s="1"/>
  <c r="F67" i="2"/>
  <c r="F31" i="2"/>
  <c r="F32" i="2" s="1"/>
  <c r="D12" i="5" s="1"/>
  <c r="F26" i="3"/>
  <c r="G43" i="3"/>
  <c r="G44" i="3" l="1"/>
  <c r="G13" i="3"/>
  <c r="G14" i="3" s="1"/>
  <c r="F27" i="3"/>
  <c r="G46" i="3" l="1"/>
  <c r="G16" i="3" l="1"/>
  <c r="G32" i="3"/>
  <c r="G34" i="3" s="1"/>
  <c r="F58" i="2" l="1"/>
  <c r="F23" i="2" l="1"/>
  <c r="H30" i="3" l="1"/>
  <c r="F60" i="2"/>
  <c r="F25" i="2" l="1"/>
  <c r="D8" i="5" s="1"/>
  <c r="D10" i="5" s="1"/>
  <c r="D14" i="5" s="1"/>
  <c r="D18" i="5" s="1"/>
  <c r="E16" i="5" s="1"/>
  <c r="F62" i="2"/>
  <c r="F69" i="2" s="1"/>
  <c r="F73" i="2" s="1"/>
  <c r="G71" i="2" s="1"/>
  <c r="G36" i="2" s="1"/>
  <c r="F27" i="2" l="1"/>
  <c r="F34" i="2" s="1"/>
  <c r="F38" i="2" s="1"/>
  <c r="G48" i="3" l="1"/>
  <c r="G18" i="3" l="1"/>
  <c r="G51" i="3"/>
  <c r="G21" i="3" s="1"/>
  <c r="G66" i="2"/>
  <c r="G56" i="3"/>
  <c r="G67" i="2" l="1"/>
  <c r="G31" i="2"/>
  <c r="G32" i="2" s="1"/>
  <c r="E12" i="5" s="1"/>
  <c r="G52" i="3"/>
  <c r="G54" i="3" s="1"/>
  <c r="G26" i="3"/>
  <c r="H43" i="3"/>
  <c r="G22" i="3"/>
  <c r="G24" i="3" s="1"/>
  <c r="H13" i="3" l="1"/>
  <c r="H14" i="3" s="1"/>
  <c r="H44" i="3"/>
  <c r="G27" i="3"/>
  <c r="H46" i="3" l="1"/>
  <c r="H16" i="3" l="1"/>
  <c r="H32" i="3"/>
  <c r="H34" i="3" s="1"/>
  <c r="G58" i="2" l="1"/>
  <c r="G23" i="2" l="1"/>
  <c r="G60" i="2" l="1"/>
  <c r="I30" i="3"/>
  <c r="G25" i="2" l="1"/>
  <c r="G62" i="2"/>
  <c r="G69" i="2" s="1"/>
  <c r="G73" i="2" s="1"/>
  <c r="H71" i="2" s="1"/>
  <c r="H36" i="2" s="1"/>
  <c r="G27" i="2" l="1"/>
  <c r="G34" i="2" s="1"/>
  <c r="G38" i="2" s="1"/>
  <c r="E8" i="5"/>
  <c r="E10" i="5" s="1"/>
  <c r="E14" i="5" s="1"/>
  <c r="E18" i="5" s="1"/>
  <c r="H48" i="3" l="1"/>
  <c r="H18" i="3" l="1"/>
  <c r="H51" i="3"/>
  <c r="H21" i="3" s="1"/>
  <c r="H66" i="2"/>
  <c r="H56" i="3"/>
  <c r="H52" i="3" l="1"/>
  <c r="H54" i="3" s="1"/>
  <c r="H22" i="3"/>
  <c r="H24" i="3" s="1"/>
  <c r="I43" i="3"/>
  <c r="H26" i="3"/>
  <c r="H67" i="2"/>
  <c r="H31" i="2"/>
  <c r="H32" i="2" s="1"/>
  <c r="I44" i="3" l="1"/>
  <c r="I13" i="3"/>
  <c r="I14" i="3" s="1"/>
  <c r="H27" i="3"/>
  <c r="I46" i="3" l="1"/>
  <c r="I16" i="3" l="1"/>
  <c r="I32" i="3"/>
  <c r="I34" i="3" s="1"/>
  <c r="H58" i="2" l="1"/>
  <c r="H23" i="2" l="1"/>
  <c r="H60" i="2" l="1"/>
  <c r="J30" i="3"/>
  <c r="H25" i="2" l="1"/>
  <c r="H27" i="2" s="1"/>
  <c r="H34" i="2" s="1"/>
  <c r="H38" i="2" s="1"/>
  <c r="H62" i="2"/>
  <c r="H69" i="2" s="1"/>
  <c r="H73" i="2" s="1"/>
  <c r="I71" i="2" s="1"/>
  <c r="I36" i="2" s="1"/>
  <c r="I48" i="3" l="1"/>
  <c r="I18" i="3" l="1"/>
  <c r="I51" i="3"/>
  <c r="I21" i="3" s="1"/>
  <c r="I66" i="2"/>
  <c r="I56" i="3"/>
  <c r="I52" i="3" l="1"/>
  <c r="I54" i="3" s="1"/>
  <c r="I22" i="3"/>
  <c r="I24" i="3" s="1"/>
  <c r="I67" i="2"/>
  <c r="I31" i="2"/>
  <c r="I32" i="2" s="1"/>
  <c r="I26" i="3"/>
  <c r="J43" i="3"/>
  <c r="J13" i="3" l="1"/>
  <c r="J14" i="3" s="1"/>
  <c r="J44" i="3"/>
  <c r="I27" i="3"/>
  <c r="J46" i="3" l="1"/>
  <c r="J16" i="3" l="1"/>
  <c r="J32" i="3"/>
  <c r="J34" i="3" s="1"/>
  <c r="I58" i="2" l="1"/>
  <c r="I23" i="2" l="1"/>
  <c r="I60" i="2" l="1"/>
  <c r="K30" i="3"/>
  <c r="I25" i="2" l="1"/>
  <c r="I27" i="2" s="1"/>
  <c r="I34" i="2" s="1"/>
  <c r="I38" i="2" s="1"/>
  <c r="I62" i="2"/>
  <c r="I69" i="2" s="1"/>
  <c r="I73" i="2" s="1"/>
  <c r="J71" i="2" s="1"/>
  <c r="J36" i="2" s="1"/>
  <c r="J48" i="3" l="1"/>
  <c r="J51" i="3" l="1"/>
  <c r="J21" i="3" s="1"/>
  <c r="J66" i="2"/>
  <c r="J18" i="3"/>
  <c r="J56" i="3"/>
  <c r="J22" i="3" l="1"/>
  <c r="J24" i="3" s="1"/>
  <c r="J52" i="3"/>
  <c r="J54" i="3" s="1"/>
  <c r="K43" i="3"/>
  <c r="J26" i="3"/>
  <c r="J67" i="2"/>
  <c r="J31" i="2"/>
  <c r="J32" i="2" s="1"/>
  <c r="K44" i="3" l="1"/>
  <c r="K13" i="3"/>
  <c r="K14" i="3" s="1"/>
  <c r="J27" i="3"/>
  <c r="K46" i="3" l="1"/>
  <c r="K16" i="3" l="1"/>
  <c r="K32" i="3"/>
  <c r="K34" i="3" s="1"/>
  <c r="J58" i="2" l="1"/>
  <c r="J23" i="2" l="1"/>
  <c r="L30" i="3" l="1"/>
  <c r="J60" i="2"/>
  <c r="J25" i="2" l="1"/>
  <c r="J27" i="2" s="1"/>
  <c r="J34" i="2" s="1"/>
  <c r="J38" i="2" s="1"/>
  <c r="J62" i="2"/>
  <c r="J69" i="2" s="1"/>
  <c r="J73" i="2" s="1"/>
  <c r="K71" i="2" s="1"/>
  <c r="K36" i="2" s="1"/>
  <c r="K48" i="3" l="1"/>
  <c r="K51" i="3" l="1"/>
  <c r="K21" i="3" s="1"/>
  <c r="K66" i="2"/>
  <c r="K18" i="3"/>
  <c r="K56" i="3"/>
  <c r="K52" i="3" l="1"/>
  <c r="K54" i="3" s="1"/>
  <c r="K22" i="3"/>
  <c r="K24" i="3" s="1"/>
  <c r="K67" i="2"/>
  <c r="K31" i="2"/>
  <c r="K32" i="2" s="1"/>
  <c r="K26" i="3"/>
  <c r="L43" i="3"/>
  <c r="L13" i="3" l="1"/>
  <c r="L14" i="3" s="1"/>
  <c r="L44" i="3"/>
  <c r="K27" i="3"/>
  <c r="L46" i="3" l="1"/>
  <c r="L16" i="3" l="1"/>
  <c r="L32" i="3"/>
  <c r="L34" i="3" s="1"/>
  <c r="K58" i="2" l="1"/>
  <c r="K23" i="2" l="1"/>
  <c r="M30" i="3" l="1"/>
  <c r="K60" i="2"/>
  <c r="K25" i="2" l="1"/>
  <c r="K27" i="2" s="1"/>
  <c r="K34" i="2" s="1"/>
  <c r="K38" i="2" s="1"/>
  <c r="K62" i="2"/>
  <c r="K69" i="2" s="1"/>
  <c r="K73" i="2" s="1"/>
  <c r="L71" i="2" s="1"/>
  <c r="L36" i="2" s="1"/>
  <c r="L48" i="3" l="1"/>
  <c r="L51" i="3" l="1"/>
  <c r="L21" i="3" s="1"/>
  <c r="L66" i="2"/>
  <c r="L18" i="3"/>
  <c r="L56" i="3"/>
  <c r="L52" i="3" l="1"/>
  <c r="L54" i="3" s="1"/>
  <c r="L22" i="3"/>
  <c r="L24" i="3" s="1"/>
  <c r="L67" i="2"/>
  <c r="L31" i="2"/>
  <c r="L32" i="2" s="1"/>
  <c r="L26" i="3"/>
  <c r="M43" i="3"/>
  <c r="M13" i="3" l="1"/>
  <c r="M14" i="3" s="1"/>
  <c r="M44" i="3"/>
  <c r="L27" i="3"/>
  <c r="M46" i="3" l="1"/>
  <c r="M16" i="3" l="1"/>
  <c r="M32" i="3"/>
  <c r="M34" i="3" s="1"/>
  <c r="L58" i="2" l="1"/>
  <c r="L23" i="2" l="1"/>
  <c r="N30" i="3" l="1"/>
  <c r="L60" i="2"/>
  <c r="L25" i="2" l="1"/>
  <c r="L27" i="2" s="1"/>
  <c r="L34" i="2" s="1"/>
  <c r="L38" i="2" s="1"/>
  <c r="L62" i="2"/>
  <c r="L69" i="2" s="1"/>
  <c r="L73" i="2" s="1"/>
  <c r="M71" i="2" s="1"/>
  <c r="M36" i="2" s="1"/>
  <c r="M48" i="3" l="1"/>
  <c r="M18" i="3" l="1"/>
  <c r="M51" i="3"/>
  <c r="M21" i="3" s="1"/>
  <c r="M66" i="2"/>
  <c r="M56" i="3"/>
  <c r="M31" i="2" l="1"/>
  <c r="M32" i="2" s="1"/>
  <c r="M67" i="2"/>
  <c r="N43" i="3"/>
  <c r="M26" i="3"/>
  <c r="M52" i="3"/>
  <c r="M54" i="3" s="1"/>
  <c r="M22" i="3"/>
  <c r="M24" i="3" s="1"/>
  <c r="N13" i="3" l="1"/>
  <c r="N14" i="3" s="1"/>
  <c r="N44" i="3"/>
  <c r="M27" i="3"/>
  <c r="N46" i="3" l="1"/>
  <c r="N16" i="3" l="1"/>
  <c r="N32" i="3"/>
  <c r="N34" i="3" s="1"/>
  <c r="M58" i="2" l="1"/>
  <c r="M23" i="2" l="1"/>
  <c r="O30" i="3" l="1"/>
  <c r="M60" i="2"/>
  <c r="M25" i="2" l="1"/>
  <c r="M27" i="2" s="1"/>
  <c r="M34" i="2" s="1"/>
  <c r="M38" i="2" s="1"/>
  <c r="M62" i="2"/>
  <c r="M69" i="2" s="1"/>
  <c r="M73" i="2" s="1"/>
  <c r="N71" i="2" s="1"/>
  <c r="N36" i="2" s="1"/>
  <c r="N48" i="3" l="1"/>
  <c r="N51" i="3" l="1"/>
  <c r="N21" i="3" s="1"/>
  <c r="N66" i="2"/>
  <c r="N18" i="3"/>
  <c r="N56" i="3"/>
  <c r="N52" i="3" l="1"/>
  <c r="N54" i="3" s="1"/>
  <c r="N22" i="3"/>
  <c r="N24" i="3" s="1"/>
  <c r="N67" i="2"/>
  <c r="N31" i="2"/>
  <c r="N32" i="2" s="1"/>
  <c r="N26" i="3"/>
  <c r="O43" i="3"/>
  <c r="O13" i="3" l="1"/>
  <c r="O14" i="3" s="1"/>
  <c r="O44" i="3"/>
  <c r="N27" i="3"/>
  <c r="O46" i="3" l="1"/>
  <c r="O16" i="3" l="1"/>
  <c r="O32" i="3"/>
  <c r="O34" i="3" s="1"/>
  <c r="N58" i="2" l="1"/>
  <c r="N23" i="2" l="1"/>
  <c r="P30" i="3" l="1"/>
  <c r="N60" i="2"/>
  <c r="N25" i="2" l="1"/>
  <c r="N27" i="2" s="1"/>
  <c r="N34" i="2" s="1"/>
  <c r="N38" i="2" s="1"/>
  <c r="N62" i="2"/>
  <c r="N69" i="2" s="1"/>
  <c r="N73" i="2" s="1"/>
  <c r="O71" i="2" s="1"/>
  <c r="O36" i="2" s="1"/>
  <c r="O48" i="3" l="1"/>
  <c r="O18" i="3" l="1"/>
  <c r="O51" i="3"/>
  <c r="O21" i="3" s="1"/>
  <c r="O66" i="2"/>
  <c r="O56" i="3"/>
  <c r="O31" i="2" l="1"/>
  <c r="O32" i="2" s="1"/>
  <c r="O67" i="2"/>
  <c r="O26" i="3"/>
  <c r="P43" i="3"/>
  <c r="O52" i="3"/>
  <c r="O54" i="3" s="1"/>
  <c r="O22" i="3"/>
  <c r="O24" i="3" s="1"/>
  <c r="P13" i="3" l="1"/>
  <c r="P14" i="3" s="1"/>
  <c r="P44" i="3"/>
  <c r="O27" i="3"/>
  <c r="P46" i="3" l="1"/>
  <c r="P16" i="3" l="1"/>
  <c r="P32" i="3"/>
  <c r="P34" i="3" s="1"/>
  <c r="O58" i="2" l="1"/>
  <c r="O23" i="2" l="1"/>
  <c r="Q30" i="3" l="1"/>
  <c r="O60" i="2"/>
  <c r="O25" i="2" l="1"/>
  <c r="O27" i="2" s="1"/>
  <c r="O34" i="2" s="1"/>
  <c r="O38" i="2" s="1"/>
  <c r="O62" i="2"/>
  <c r="O69" i="2" s="1"/>
  <c r="O73" i="2" s="1"/>
  <c r="P71" i="2" s="1"/>
  <c r="P36" i="2" s="1"/>
  <c r="P48" i="3" l="1"/>
  <c r="P18" i="3" l="1"/>
  <c r="P51" i="3"/>
  <c r="P21" i="3" s="1"/>
  <c r="P66" i="2"/>
  <c r="P56" i="3"/>
  <c r="P67" i="2" l="1"/>
  <c r="P31" i="2"/>
  <c r="P32" i="2" s="1"/>
  <c r="Q43" i="3"/>
  <c r="P26" i="3"/>
  <c r="P52" i="3"/>
  <c r="P54" i="3" s="1"/>
  <c r="P22" i="3"/>
  <c r="P24" i="3" s="1"/>
  <c r="Q13" i="3" l="1"/>
  <c r="Q14" i="3" s="1"/>
  <c r="Q44" i="3"/>
  <c r="P27" i="3"/>
  <c r="Q46" i="3" l="1"/>
  <c r="Q16" i="3" l="1"/>
  <c r="Q32" i="3"/>
  <c r="Q34" i="3" s="1"/>
  <c r="P58" i="2" l="1"/>
  <c r="P23" i="2" l="1"/>
  <c r="P60" i="2" l="1"/>
  <c r="R30" i="3"/>
  <c r="P25" i="2" l="1"/>
  <c r="P27" i="2" s="1"/>
  <c r="P34" i="2" s="1"/>
  <c r="P38" i="2" s="1"/>
  <c r="P62" i="2"/>
  <c r="P69" i="2" s="1"/>
  <c r="P73" i="2" s="1"/>
  <c r="Q71" i="2" s="1"/>
  <c r="Q36" i="2" s="1"/>
  <c r="Q48" i="3" l="1"/>
  <c r="Q51" i="3" l="1"/>
  <c r="Q21" i="3" s="1"/>
  <c r="Q66" i="2"/>
  <c r="Q18" i="3"/>
  <c r="Q56" i="3"/>
  <c r="Q22" i="3" l="1"/>
  <c r="Q24" i="3" s="1"/>
  <c r="Q52" i="3"/>
  <c r="Q54" i="3" s="1"/>
  <c r="R43" i="3"/>
  <c r="Q26" i="3"/>
  <c r="Q67" i="2"/>
  <c r="Q31" i="2"/>
  <c r="Q32" i="2" s="1"/>
  <c r="R13" i="3" l="1"/>
  <c r="R14" i="3" s="1"/>
  <c r="R44" i="3"/>
  <c r="Q27" i="3"/>
  <c r="R46" i="3" l="1"/>
  <c r="R16" i="3" l="1"/>
  <c r="R32" i="3"/>
  <c r="R34" i="3" s="1"/>
  <c r="Q58" i="2" l="1"/>
  <c r="Q23" i="2" l="1"/>
  <c r="S30" i="3" l="1"/>
  <c r="Q60" i="2"/>
  <c r="Q25" i="2" l="1"/>
  <c r="Q27" i="2" s="1"/>
  <c r="Q34" i="2" s="1"/>
  <c r="Q38" i="2" s="1"/>
  <c r="Q62" i="2"/>
  <c r="Q69" i="2" s="1"/>
  <c r="Q73" i="2" s="1"/>
  <c r="R71" i="2" s="1"/>
  <c r="R36" i="2" s="1"/>
  <c r="R48" i="3" l="1"/>
  <c r="R51" i="3" l="1"/>
  <c r="R21" i="3" s="1"/>
  <c r="R66" i="2"/>
  <c r="R18" i="3"/>
  <c r="R56" i="3"/>
  <c r="R22" i="3" l="1"/>
  <c r="R24" i="3" s="1"/>
  <c r="R52" i="3"/>
  <c r="R54" i="3" s="1"/>
  <c r="S43" i="3"/>
  <c r="R26" i="3"/>
  <c r="R31" i="2"/>
  <c r="R32" i="2" s="1"/>
  <c r="R67" i="2"/>
  <c r="S13" i="3" l="1"/>
  <c r="S14" i="3" s="1"/>
  <c r="S44" i="3"/>
  <c r="R27" i="3"/>
  <c r="S46" i="3" l="1"/>
  <c r="S16" i="3" l="1"/>
  <c r="S32" i="3"/>
  <c r="S34" i="3" s="1"/>
  <c r="R58" i="2" l="1"/>
  <c r="R23" i="2" l="1"/>
  <c r="T30" i="3" l="1"/>
  <c r="R60" i="2"/>
  <c r="R25" i="2" l="1"/>
  <c r="R27" i="2" s="1"/>
  <c r="R34" i="2" s="1"/>
  <c r="R38" i="2" s="1"/>
  <c r="R62" i="2"/>
  <c r="R69" i="2" s="1"/>
  <c r="R73" i="2" s="1"/>
  <c r="S71" i="2" s="1"/>
  <c r="S36" i="2" s="1"/>
  <c r="S48" i="3" l="1"/>
  <c r="S18" i="3" l="1"/>
  <c r="S51" i="3"/>
  <c r="S21" i="3" s="1"/>
  <c r="S66" i="2"/>
  <c r="S56" i="3"/>
  <c r="S22" i="3" l="1"/>
  <c r="S24" i="3" s="1"/>
  <c r="S31" i="2"/>
  <c r="S32" i="2" s="1"/>
  <c r="S67" i="2"/>
  <c r="T43" i="3"/>
  <c r="S26" i="3"/>
  <c r="S52" i="3"/>
  <c r="S54" i="3" s="1"/>
  <c r="T13" i="3" l="1"/>
  <c r="T14" i="3" s="1"/>
  <c r="T44" i="3"/>
  <c r="S27" i="3"/>
  <c r="T46" i="3" l="1"/>
  <c r="T16" i="3" l="1"/>
  <c r="T32" i="3"/>
  <c r="T34" i="3" s="1"/>
  <c r="S58" i="2" l="1"/>
  <c r="S23" i="2" l="1"/>
  <c r="S60" i="2" l="1"/>
  <c r="U30" i="3"/>
  <c r="S25" i="2" l="1"/>
  <c r="S27" i="2" s="1"/>
  <c r="S34" i="2" s="1"/>
  <c r="S38" i="2" s="1"/>
  <c r="S62" i="2"/>
  <c r="S69" i="2" s="1"/>
  <c r="S73" i="2" s="1"/>
  <c r="T71" i="2" s="1"/>
  <c r="T36" i="2" s="1"/>
  <c r="T48" i="3" l="1"/>
  <c r="T51" i="3" l="1"/>
  <c r="T21" i="3" s="1"/>
  <c r="T66" i="2"/>
  <c r="T18" i="3"/>
  <c r="T56" i="3"/>
  <c r="T52" i="3" l="1"/>
  <c r="T54" i="3" s="1"/>
  <c r="T22" i="3"/>
  <c r="T24" i="3" s="1"/>
  <c r="T26" i="3"/>
  <c r="U43" i="3"/>
  <c r="T67" i="2"/>
  <c r="T31" i="2"/>
  <c r="T32" i="2" s="1"/>
  <c r="U44" i="3" l="1"/>
  <c r="U13" i="3"/>
  <c r="U14" i="3" s="1"/>
  <c r="T27" i="3"/>
  <c r="U46" i="3" l="1"/>
  <c r="U16" i="3" l="1"/>
  <c r="U32" i="3"/>
  <c r="U34" i="3" s="1"/>
  <c r="T58" i="2" l="1"/>
  <c r="T23" i="2" l="1"/>
  <c r="T60" i="2" l="1"/>
  <c r="V30" i="3"/>
  <c r="T25" i="2" l="1"/>
  <c r="T27" i="2" s="1"/>
  <c r="T34" i="2" s="1"/>
  <c r="T38" i="2" s="1"/>
  <c r="T62" i="2"/>
  <c r="T69" i="2" s="1"/>
  <c r="T73" i="2" s="1"/>
  <c r="U71" i="2" s="1"/>
  <c r="U36" i="2" s="1"/>
  <c r="U48" i="3" l="1"/>
  <c r="U18" i="3" l="1"/>
  <c r="U51" i="3"/>
  <c r="U21" i="3" s="1"/>
  <c r="U66" i="2"/>
  <c r="U56" i="3"/>
  <c r="U67" i="2" l="1"/>
  <c r="U31" i="2"/>
  <c r="U32" i="2" s="1"/>
  <c r="U26" i="3"/>
  <c r="V43" i="3"/>
  <c r="U52" i="3"/>
  <c r="U54" i="3" s="1"/>
  <c r="U22" i="3"/>
  <c r="U24" i="3" s="1"/>
  <c r="V44" i="3" l="1"/>
  <c r="V13" i="3"/>
  <c r="V14" i="3" s="1"/>
  <c r="U27" i="3"/>
  <c r="V46" i="3" l="1"/>
  <c r="V16" i="3" l="1"/>
  <c r="V32" i="3"/>
  <c r="V34" i="3" s="1"/>
  <c r="U58" i="2" l="1"/>
  <c r="U23" i="2" l="1"/>
  <c r="W30" i="3" l="1"/>
  <c r="U60" i="2"/>
  <c r="U25" i="2" l="1"/>
  <c r="U27" i="2" s="1"/>
  <c r="U34" i="2" s="1"/>
  <c r="U38" i="2" s="1"/>
  <c r="U62" i="2"/>
  <c r="U69" i="2" s="1"/>
  <c r="U73" i="2" s="1"/>
  <c r="V71" i="2" s="1"/>
  <c r="V36" i="2" s="1"/>
  <c r="V48" i="3" l="1"/>
  <c r="V18" i="3" l="1"/>
  <c r="V51" i="3"/>
  <c r="V21" i="3" s="1"/>
  <c r="V66" i="2"/>
  <c r="V56" i="3"/>
  <c r="V31" i="2" l="1"/>
  <c r="V32" i="2" s="1"/>
  <c r="V67" i="2"/>
  <c r="W43" i="3"/>
  <c r="V26" i="3"/>
  <c r="V52" i="3"/>
  <c r="V54" i="3" s="1"/>
  <c r="V22" i="3"/>
  <c r="V24" i="3" s="1"/>
  <c r="W13" i="3" l="1"/>
  <c r="W14" i="3" s="1"/>
  <c r="W44" i="3"/>
  <c r="V27" i="3"/>
  <c r="W46" i="3" l="1"/>
  <c r="W16" i="3" l="1"/>
  <c r="W32" i="3"/>
  <c r="W34" i="3" s="1"/>
  <c r="V58" i="2" l="1"/>
  <c r="V23" i="2" l="1"/>
  <c r="X30" i="3" l="1"/>
  <c r="V60" i="2"/>
  <c r="V25" i="2" l="1"/>
  <c r="V27" i="2" s="1"/>
  <c r="V34" i="2" s="1"/>
  <c r="V38" i="2" s="1"/>
  <c r="V62" i="2"/>
  <c r="V69" i="2" s="1"/>
  <c r="V73" i="2" s="1"/>
  <c r="W71" i="2" s="1"/>
  <c r="W36" i="2" s="1"/>
  <c r="W48" i="3" l="1"/>
  <c r="W51" i="3" l="1"/>
  <c r="W21" i="3" s="1"/>
  <c r="W66" i="2"/>
  <c r="W18" i="3"/>
  <c r="W56" i="3"/>
  <c r="W52" i="3" l="1"/>
  <c r="W54" i="3" s="1"/>
  <c r="W22" i="3"/>
  <c r="W24" i="3" s="1"/>
  <c r="X43" i="3"/>
  <c r="W26" i="3"/>
  <c r="W31" i="2"/>
  <c r="W32" i="2" s="1"/>
  <c r="W67" i="2"/>
  <c r="X13" i="3" l="1"/>
  <c r="X14" i="3" s="1"/>
  <c r="X44" i="3"/>
  <c r="W27" i="3"/>
  <c r="X46" i="3" l="1"/>
  <c r="X16" i="3" s="1"/>
  <c r="X32" i="3" l="1"/>
  <c r="X34" i="3" s="1"/>
  <c r="W58" i="2"/>
  <c r="W23" i="2" l="1"/>
  <c r="Y30" i="3" l="1"/>
  <c r="W60" i="2"/>
  <c r="W25" i="2" l="1"/>
  <c r="W27" i="2" s="1"/>
  <c r="W34" i="2" s="1"/>
  <c r="W38" i="2" s="1"/>
  <c r="W62" i="2"/>
  <c r="W69" i="2" s="1"/>
  <c r="W73" i="2" s="1"/>
  <c r="X71" i="2" s="1"/>
  <c r="X36" i="2" s="1"/>
  <c r="X48" i="3" l="1"/>
  <c r="X18" i="3" l="1"/>
  <c r="X51" i="3"/>
  <c r="X21" i="3" s="1"/>
  <c r="X66" i="2"/>
  <c r="X56" i="3"/>
  <c r="X31" i="2" l="1"/>
  <c r="X32" i="2" s="1"/>
  <c r="X67" i="2"/>
  <c r="X52" i="3"/>
  <c r="X54" i="3" s="1"/>
  <c r="Y43" i="3"/>
  <c r="X26" i="3"/>
  <c r="X22" i="3"/>
  <c r="X24" i="3" s="1"/>
  <c r="Y44" i="3" l="1"/>
  <c r="Y13" i="3"/>
  <c r="Y14" i="3" s="1"/>
  <c r="X27" i="3"/>
  <c r="Y46" i="3" l="1"/>
  <c r="Y16" i="3" l="1"/>
  <c r="Y32" i="3"/>
  <c r="Y34" i="3" s="1"/>
  <c r="X58" i="2" l="1"/>
  <c r="X23" i="2" l="1"/>
  <c r="X60" i="2" l="1"/>
  <c r="Z30" i="3"/>
  <c r="X25" i="2" l="1"/>
  <c r="X27" i="2" s="1"/>
  <c r="X34" i="2" s="1"/>
  <c r="X38" i="2" s="1"/>
  <c r="X62" i="2"/>
  <c r="X69" i="2" s="1"/>
  <c r="X73" i="2" s="1"/>
  <c r="Y71" i="2" s="1"/>
  <c r="Y36" i="2" s="1"/>
  <c r="Y48" i="3" l="1"/>
  <c r="Y18" i="3" l="1"/>
  <c r="Y51" i="3"/>
  <c r="Y21" i="3" s="1"/>
  <c r="Y66" i="2"/>
  <c r="Y56" i="3"/>
  <c r="Z43" i="3" l="1"/>
  <c r="Y26" i="3"/>
  <c r="Y67" i="2"/>
  <c r="Y31" i="2"/>
  <c r="Y32" i="2" s="1"/>
  <c r="Y52" i="3"/>
  <c r="Y54" i="3" s="1"/>
  <c r="Y22" i="3"/>
  <c r="Y24" i="3" s="1"/>
  <c r="Z44" i="3" l="1"/>
  <c r="Z13" i="3"/>
  <c r="Z14" i="3" s="1"/>
  <c r="Y27" i="3"/>
  <c r="Z46" i="3" l="1"/>
  <c r="Z16" i="3" l="1"/>
  <c r="Z32" i="3"/>
  <c r="Z34" i="3" s="1"/>
  <c r="Y58" i="2" l="1"/>
  <c r="Y23" i="2" l="1"/>
  <c r="Y60" i="2" l="1"/>
  <c r="AA30" i="3"/>
  <c r="Y25" i="2" l="1"/>
  <c r="Y27" i="2" s="1"/>
  <c r="Y34" i="2" s="1"/>
  <c r="Y38" i="2" s="1"/>
  <c r="Y62" i="2"/>
  <c r="Y69" i="2" s="1"/>
  <c r="Y73" i="2" s="1"/>
  <c r="Z71" i="2" s="1"/>
  <c r="Z36" i="2" s="1"/>
  <c r="Z48" i="3" l="1"/>
  <c r="Z51" i="3" l="1"/>
  <c r="Z21" i="3" s="1"/>
  <c r="Z66" i="2"/>
  <c r="Z18" i="3"/>
  <c r="Z56" i="3"/>
  <c r="Z22" i="3" l="1"/>
  <c r="Z24" i="3" s="1"/>
  <c r="Z52" i="3"/>
  <c r="Z54" i="3" s="1"/>
  <c r="Z26" i="3"/>
  <c r="AA43" i="3"/>
  <c r="Z67" i="2"/>
  <c r="Z31" i="2"/>
  <c r="Z32" i="2" s="1"/>
  <c r="AA13" i="3" l="1"/>
  <c r="AA14" i="3" s="1"/>
  <c r="AA44" i="3"/>
  <c r="Z27" i="3"/>
  <c r="AA46" i="3" l="1"/>
  <c r="AA16" i="3" l="1"/>
  <c r="AA32" i="3"/>
  <c r="AA34" i="3" s="1"/>
  <c r="Z58" i="2" l="1"/>
  <c r="Z23" i="2" l="1"/>
  <c r="Z60" i="2" l="1"/>
  <c r="AB30" i="3"/>
  <c r="Z25" i="2" l="1"/>
  <c r="Z27" i="2" s="1"/>
  <c r="Z34" i="2" s="1"/>
  <c r="Z38" i="2" s="1"/>
  <c r="Z62" i="2"/>
  <c r="Z69" i="2" s="1"/>
  <c r="Z73" i="2" s="1"/>
  <c r="AA71" i="2" s="1"/>
  <c r="AA36" i="2" s="1"/>
  <c r="AA48" i="3" l="1"/>
  <c r="AA18" i="3" l="1"/>
  <c r="AA56" i="3"/>
  <c r="AA51" i="3" l="1"/>
  <c r="AA66" i="2"/>
  <c r="AA26" i="3"/>
  <c r="AB43" i="3"/>
  <c r="AB13" i="3" l="1"/>
  <c r="AB14" i="3" s="1"/>
  <c r="AB44" i="3"/>
  <c r="AA31" i="2"/>
  <c r="AA32" i="2" s="1"/>
  <c r="AA67" i="2"/>
  <c r="AA21" i="3"/>
  <c r="AA22" i="3" s="1"/>
  <c r="AA24" i="3" s="1"/>
  <c r="AA52" i="3"/>
  <c r="AA54" i="3" s="1"/>
  <c r="AA27" i="3"/>
  <c r="AB46" i="3" l="1"/>
  <c r="AB16" i="3" l="1"/>
  <c r="AB32" i="3"/>
  <c r="AB34" i="3" s="1"/>
  <c r="AA58" i="2" l="1"/>
  <c r="AA23" i="2" l="1"/>
  <c r="AC30" i="3" l="1"/>
  <c r="AA60" i="2"/>
  <c r="AA25" i="2" l="1"/>
  <c r="AA27" i="2" s="1"/>
  <c r="AA34" i="2" s="1"/>
  <c r="AA38" i="2" s="1"/>
  <c r="AA62" i="2"/>
  <c r="AA69" i="2" s="1"/>
  <c r="AA73" i="2" s="1"/>
  <c r="AB71" i="2" s="1"/>
  <c r="AB36" i="2" s="1"/>
  <c r="AB48" i="3" l="1"/>
  <c r="AB51" i="3" l="1"/>
  <c r="AB21" i="3" s="1"/>
  <c r="AB66" i="2"/>
  <c r="AB18" i="3"/>
  <c r="AB52" i="3"/>
  <c r="AB54" i="3" s="1"/>
  <c r="AB56" i="3"/>
  <c r="AB22" i="3" l="1"/>
  <c r="AB24" i="3" s="1"/>
  <c r="AB26" i="3"/>
  <c r="AC43" i="3"/>
  <c r="AB31" i="2"/>
  <c r="AB32" i="2" s="1"/>
  <c r="AB67" i="2"/>
  <c r="AC13" i="3" l="1"/>
  <c r="AC14" i="3" s="1"/>
  <c r="AC44" i="3"/>
  <c r="AB27" i="3"/>
  <c r="AC46" i="3" l="1"/>
  <c r="AC16" i="3" l="1"/>
  <c r="AC32" i="3"/>
  <c r="AC34" i="3" s="1"/>
  <c r="AB58" i="2" l="1"/>
  <c r="AB23" i="2" l="1"/>
  <c r="AB60" i="2" l="1"/>
  <c r="AD30" i="3"/>
  <c r="AB25" i="2" l="1"/>
  <c r="AB27" i="2" s="1"/>
  <c r="AB34" i="2" s="1"/>
  <c r="AB38" i="2" s="1"/>
  <c r="AB62" i="2"/>
  <c r="AB69" i="2" s="1"/>
  <c r="AB73" i="2" s="1"/>
  <c r="AC71" i="2" s="1"/>
  <c r="AC36" i="2" s="1"/>
  <c r="AC48" i="3" l="1"/>
  <c r="AC18" i="3" l="1"/>
  <c r="AC51" i="3"/>
  <c r="AC21" i="3" s="1"/>
  <c r="AC66" i="2"/>
  <c r="AC56" i="3"/>
  <c r="AC26" i="3" l="1"/>
  <c r="AD43" i="3"/>
  <c r="AC67" i="2"/>
  <c r="AC31" i="2"/>
  <c r="AC32" i="2" s="1"/>
  <c r="AC52" i="3"/>
  <c r="AC54" i="3" s="1"/>
  <c r="AC22" i="3"/>
  <c r="AC24" i="3" s="1"/>
  <c r="AD13" i="3" l="1"/>
  <c r="AD14" i="3" s="1"/>
  <c r="AD44" i="3"/>
  <c r="AC27" i="3"/>
  <c r="AD46" i="3" l="1"/>
  <c r="AD16" i="3" l="1"/>
  <c r="AD32" i="3"/>
  <c r="AD34" i="3" s="1"/>
  <c r="AC58" i="2" l="1"/>
  <c r="AC23" i="2" l="1"/>
  <c r="AE30" i="3" l="1"/>
  <c r="AC60" i="2"/>
  <c r="AC25" i="2" l="1"/>
  <c r="AC27" i="2" s="1"/>
  <c r="AC34" i="2" s="1"/>
  <c r="AC38" i="2" s="1"/>
  <c r="AC62" i="2"/>
  <c r="AC69" i="2" s="1"/>
  <c r="AC73" i="2" s="1"/>
  <c r="AD71" i="2" s="1"/>
  <c r="AD36" i="2" s="1"/>
  <c r="AD48" i="3" l="1"/>
  <c r="AD18" i="3" l="1"/>
  <c r="AD51" i="3"/>
  <c r="AD21" i="3" s="1"/>
  <c r="AD66" i="2"/>
  <c r="AD56" i="3"/>
  <c r="AD67" i="2" l="1"/>
  <c r="AD31" i="2"/>
  <c r="AD32" i="2" s="1"/>
  <c r="AD26" i="3"/>
  <c r="AE43" i="3"/>
  <c r="AD52" i="3"/>
  <c r="AD54" i="3" s="1"/>
  <c r="AD22" i="3"/>
  <c r="AD24" i="3" s="1"/>
  <c r="AE44" i="3" l="1"/>
  <c r="AE13" i="3"/>
  <c r="AE14" i="3" s="1"/>
  <c r="AD27" i="3"/>
  <c r="AE46" i="3" l="1"/>
  <c r="AE16" i="3" l="1"/>
  <c r="AE32" i="3"/>
  <c r="AE34" i="3" s="1"/>
  <c r="AD58" i="2" l="1"/>
  <c r="AD23" i="2" l="1"/>
  <c r="AF30" i="3" l="1"/>
  <c r="AD60" i="2"/>
  <c r="AD25" i="2" l="1"/>
  <c r="AD27" i="2" s="1"/>
  <c r="AD34" i="2" s="1"/>
  <c r="AD38" i="2" s="1"/>
  <c r="AD62" i="2"/>
  <c r="AD69" i="2" s="1"/>
  <c r="AD73" i="2" s="1"/>
  <c r="AE71" i="2" s="1"/>
  <c r="AE36" i="2" s="1"/>
  <c r="AE48" i="3" l="1"/>
  <c r="AE18" i="3" l="1"/>
  <c r="AE56" i="3" l="1"/>
  <c r="AE26" i="3" s="1"/>
  <c r="AE51" i="3"/>
  <c r="AE66" i="2"/>
  <c r="AF43" i="3" l="1"/>
  <c r="AF13" i="3" s="1"/>
  <c r="AF14" i="3" s="1"/>
  <c r="AE67" i="2"/>
  <c r="AE31" i="2"/>
  <c r="AE32" i="2" s="1"/>
  <c r="AE21" i="3"/>
  <c r="AE22" i="3" s="1"/>
  <c r="AE24" i="3" s="1"/>
  <c r="AE52" i="3"/>
  <c r="AE54" i="3" s="1"/>
  <c r="AE27" i="3"/>
  <c r="AF44" i="3" l="1"/>
  <c r="AE58" i="2" l="1"/>
  <c r="AF46" i="3" l="1"/>
  <c r="AF16" i="3" s="1"/>
  <c r="AE23" i="2"/>
  <c r="AF32" i="3" l="1"/>
  <c r="AF34" i="3" s="1"/>
  <c r="AE60" i="2"/>
  <c r="AE25" i="2" l="1"/>
  <c r="AE27" i="2" s="1"/>
  <c r="AE34" i="2" s="1"/>
  <c r="AE38" i="2" s="1"/>
  <c r="AE62" i="2"/>
  <c r="AE69" i="2" s="1"/>
  <c r="AE73" i="2" s="1"/>
  <c r="AF71" i="2" s="1"/>
  <c r="AF36" i="2" s="1"/>
  <c r="AG30" i="3" l="1"/>
  <c r="AF48" i="3" l="1"/>
  <c r="AF18" i="3" l="1"/>
  <c r="AF51" i="3"/>
  <c r="AF21" i="3" s="1"/>
  <c r="AF66" i="2"/>
  <c r="AF56" i="3"/>
  <c r="AF22" i="3" l="1"/>
  <c r="AF24" i="3" s="1"/>
  <c r="AF26" i="3"/>
  <c r="AG43" i="3"/>
  <c r="AF67" i="2"/>
  <c r="AF31" i="2"/>
  <c r="AF32" i="2" s="1"/>
  <c r="AF52" i="3"/>
  <c r="AF54" i="3" s="1"/>
  <c r="AG13" i="3" l="1"/>
  <c r="AG14" i="3" s="1"/>
  <c r="AG44" i="3"/>
  <c r="AF27" i="3"/>
  <c r="AG46" i="3" l="1"/>
  <c r="AG16" i="3" l="1"/>
  <c r="AG32" i="3"/>
  <c r="AG34" i="3" s="1"/>
  <c r="AF58" i="2" l="1"/>
  <c r="AF23" i="2" l="1"/>
  <c r="AH30" i="3" l="1"/>
  <c r="AF60" i="2"/>
  <c r="AF25" i="2" l="1"/>
  <c r="AF27" i="2" s="1"/>
  <c r="AF34" i="2" s="1"/>
  <c r="AF38" i="2" s="1"/>
  <c r="AF62" i="2"/>
  <c r="AF69" i="2" s="1"/>
  <c r="AF73" i="2" s="1"/>
  <c r="AG71" i="2" s="1"/>
  <c r="AG36" i="2" s="1"/>
  <c r="AG48" i="3" l="1"/>
  <c r="AG51" i="3" l="1"/>
  <c r="AG21" i="3" s="1"/>
  <c r="AG66" i="2"/>
  <c r="AG18" i="3"/>
  <c r="AG56" i="3"/>
  <c r="AG52" i="3" l="1"/>
  <c r="AG54" i="3" s="1"/>
  <c r="AG22" i="3"/>
  <c r="AG24" i="3" s="1"/>
  <c r="AH43" i="3"/>
  <c r="AG26" i="3"/>
  <c r="AG31" i="2"/>
  <c r="AG32" i="2" s="1"/>
  <c r="AG67" i="2"/>
  <c r="AH44" i="3" l="1"/>
  <c r="AH13" i="3"/>
  <c r="AH14" i="3" s="1"/>
  <c r="AG27" i="3"/>
  <c r="AH46" i="3" l="1"/>
  <c r="AH16" i="3" l="1"/>
  <c r="AH32" i="3"/>
  <c r="AH34" i="3" s="1"/>
  <c r="AG58" i="2" l="1"/>
  <c r="AG23" i="2" l="1"/>
  <c r="AG60" i="2" l="1"/>
  <c r="AI30" i="3"/>
  <c r="AG25" i="2" l="1"/>
  <c r="AG27" i="2" s="1"/>
  <c r="AG34" i="2" s="1"/>
  <c r="AG38" i="2" s="1"/>
  <c r="AG62" i="2"/>
  <c r="AG69" i="2" s="1"/>
  <c r="AG73" i="2" s="1"/>
  <c r="AH71" i="2" s="1"/>
  <c r="AH36" i="2" s="1"/>
  <c r="AH48" i="3" l="1"/>
  <c r="AH18" i="3" l="1"/>
  <c r="AH51" i="3"/>
  <c r="AH21" i="3" s="1"/>
  <c r="AH66" i="2"/>
  <c r="AH56" i="3"/>
  <c r="AH67" i="2" l="1"/>
  <c r="AH31" i="2"/>
  <c r="AH32" i="2" s="1"/>
  <c r="AI43" i="3"/>
  <c r="AH26" i="3"/>
  <c r="AH52" i="3"/>
  <c r="AH54" i="3" s="1"/>
  <c r="AH22" i="3"/>
  <c r="AH24" i="3" s="1"/>
  <c r="AI13" i="3" l="1"/>
  <c r="AI14" i="3" s="1"/>
  <c r="AI44" i="3"/>
  <c r="AH27" i="3"/>
  <c r="AI46" i="3" l="1"/>
  <c r="AI16" i="3" l="1"/>
  <c r="AI32" i="3"/>
  <c r="AI34" i="3" s="1"/>
  <c r="AH58" i="2" l="1"/>
  <c r="AH23" i="2" l="1"/>
  <c r="AH60" i="2" l="1"/>
  <c r="AJ30" i="3"/>
  <c r="AH25" i="2" l="1"/>
  <c r="AH27" i="2" s="1"/>
  <c r="AH34" i="2" s="1"/>
  <c r="AH38" i="2" s="1"/>
  <c r="AH62" i="2"/>
  <c r="AH69" i="2" s="1"/>
  <c r="AH73" i="2" s="1"/>
  <c r="AI71" i="2" s="1"/>
  <c r="AI36" i="2" s="1"/>
  <c r="AI48" i="3" l="1"/>
  <c r="AI51" i="3" l="1"/>
  <c r="AI21" i="3" s="1"/>
  <c r="AI66" i="2"/>
  <c r="AI18" i="3"/>
  <c r="AI56" i="3"/>
  <c r="AI52" i="3" l="1"/>
  <c r="AI54" i="3" s="1"/>
  <c r="AI22" i="3"/>
  <c r="AI24" i="3" s="1"/>
  <c r="AI26" i="3"/>
  <c r="AJ43" i="3"/>
  <c r="AI31" i="2"/>
  <c r="AI32" i="2" s="1"/>
  <c r="AI67" i="2"/>
  <c r="AJ13" i="3" l="1"/>
  <c r="AJ14" i="3" s="1"/>
  <c r="AJ44" i="3"/>
  <c r="AI27" i="3"/>
  <c r="AJ46" i="3" l="1"/>
  <c r="AJ16" i="3" l="1"/>
  <c r="AJ32" i="3"/>
  <c r="AJ34" i="3" s="1"/>
  <c r="AI58" i="2" l="1"/>
  <c r="AI23" i="2" l="1"/>
  <c r="AK30" i="3" l="1"/>
  <c r="AI60" i="2"/>
  <c r="AI25" i="2" l="1"/>
  <c r="AI27" i="2" s="1"/>
  <c r="AI34" i="2" s="1"/>
  <c r="AI38" i="2" s="1"/>
  <c r="AI62" i="2"/>
  <c r="AI69" i="2" s="1"/>
  <c r="AI73" i="2" s="1"/>
  <c r="AJ71" i="2" s="1"/>
  <c r="AJ36" i="2" s="1"/>
  <c r="AJ48" i="3" l="1"/>
  <c r="AJ51" i="3" l="1"/>
  <c r="AJ21" i="3" s="1"/>
  <c r="AJ66" i="2"/>
  <c r="AJ18" i="3"/>
  <c r="AJ52" i="3"/>
  <c r="AJ54" i="3" s="1"/>
  <c r="AJ22" i="3" l="1"/>
  <c r="AJ24" i="3" s="1"/>
  <c r="AJ31" i="2"/>
  <c r="AJ32" i="2" s="1"/>
  <c r="AJ67" i="2"/>
  <c r="AJ56" i="3"/>
  <c r="AJ27" i="3" l="1"/>
  <c r="AJ26" i="3"/>
  <c r="AK43" i="3"/>
  <c r="AK44" i="3" l="1"/>
  <c r="AK13" i="3"/>
  <c r="AK14" i="3" s="1"/>
  <c r="AJ58" i="2" l="1"/>
  <c r="AK46" i="3" l="1"/>
  <c r="AJ23" i="2"/>
  <c r="AK32" i="3" l="1"/>
  <c r="AK34" i="3" s="1"/>
  <c r="AK16" i="3"/>
  <c r="AJ60" i="2"/>
  <c r="AJ25" i="2" l="1"/>
  <c r="AJ27" i="2" s="1"/>
  <c r="AJ34" i="2" s="1"/>
  <c r="AJ38" i="2" s="1"/>
  <c r="AJ62" i="2"/>
  <c r="AJ69" i="2" s="1"/>
  <c r="AJ73" i="2" s="1"/>
  <c r="AK71" i="2" s="1"/>
  <c r="AK36" i="2" s="1"/>
  <c r="AL30" i="3" l="1"/>
  <c r="AK48" i="3" l="1"/>
  <c r="AK18" i="3" l="1"/>
  <c r="AK51" i="3"/>
  <c r="AK21" i="3" s="1"/>
  <c r="AK66" i="2"/>
  <c r="AK56" i="3"/>
  <c r="AK26" i="3" l="1"/>
  <c r="AL43" i="3"/>
  <c r="AK67" i="2"/>
  <c r="AK31" i="2"/>
  <c r="AK32" i="2" s="1"/>
  <c r="AK52" i="3"/>
  <c r="AK54" i="3" s="1"/>
  <c r="AK22" i="3"/>
  <c r="AK24" i="3" s="1"/>
  <c r="AL44" i="3" l="1"/>
  <c r="AL13" i="3"/>
  <c r="AL14" i="3" s="1"/>
  <c r="AL46" i="3" l="1"/>
  <c r="AL16" i="3" l="1"/>
  <c r="AL32" i="3"/>
  <c r="AL34" i="3" s="1"/>
  <c r="AK58" i="2" l="1"/>
  <c r="AK23" i="2" l="1"/>
  <c r="AK60" i="2" l="1"/>
  <c r="AM30" i="3"/>
  <c r="AK25" i="2" l="1"/>
  <c r="AK27" i="2" s="1"/>
  <c r="AK34" i="2" s="1"/>
  <c r="AK38" i="2" s="1"/>
  <c r="AK62" i="2"/>
  <c r="AK69" i="2" s="1"/>
  <c r="AK73" i="2" s="1"/>
  <c r="AL71" i="2" s="1"/>
  <c r="AL36" i="2" s="1"/>
  <c r="AL48" i="3" l="1"/>
  <c r="AL18" i="3" l="1"/>
  <c r="AL51" i="3"/>
  <c r="AL21" i="3" s="1"/>
  <c r="AL66" i="2"/>
  <c r="AL56" i="3"/>
  <c r="AL31" i="2" l="1"/>
  <c r="AL32" i="2" s="1"/>
  <c r="AL67" i="2"/>
  <c r="AL52" i="3"/>
  <c r="AL54" i="3" s="1"/>
  <c r="AL26" i="3"/>
  <c r="AM43" i="3"/>
  <c r="AL22" i="3"/>
  <c r="AL24" i="3" s="1"/>
  <c r="AM13" i="3" l="1"/>
  <c r="AM14" i="3" s="1"/>
  <c r="AM44" i="3"/>
  <c r="AM46" i="3" l="1"/>
  <c r="AM16" i="3" l="1"/>
  <c r="AM32" i="3"/>
  <c r="AM34" i="3" s="1"/>
  <c r="AL58" i="2" l="1"/>
  <c r="AL23" i="2" l="1"/>
  <c r="AN30" i="3" l="1"/>
  <c r="AL60" i="2"/>
  <c r="AL25" i="2" l="1"/>
  <c r="AL27" i="2" s="1"/>
  <c r="AL34" i="2" s="1"/>
  <c r="AL38" i="2" s="1"/>
  <c r="AL62" i="2"/>
  <c r="AL69" i="2" s="1"/>
  <c r="AL73" i="2" s="1"/>
  <c r="AM71" i="2" s="1"/>
  <c r="AM36" i="2" s="1"/>
  <c r="AM48" i="3" l="1"/>
  <c r="AM18" i="3" l="1"/>
  <c r="AM51" i="3"/>
  <c r="AM21" i="3" s="1"/>
  <c r="AM66" i="2"/>
  <c r="AM56" i="3"/>
  <c r="AM31" i="2" l="1"/>
  <c r="AM32" i="2" s="1"/>
  <c r="AM67" i="2"/>
  <c r="AM26" i="3"/>
  <c r="AN43" i="3"/>
  <c r="AM52" i="3"/>
  <c r="AM54" i="3" s="1"/>
  <c r="AM22" i="3"/>
  <c r="AM24" i="3" s="1"/>
  <c r="AN13" i="3" l="1"/>
  <c r="AN14" i="3" s="1"/>
  <c r="AN44" i="3"/>
  <c r="AN46" i="3" l="1"/>
  <c r="AN16" i="3" l="1"/>
  <c r="AN32" i="3"/>
  <c r="AN34" i="3" s="1"/>
  <c r="AM58" i="2" l="1"/>
  <c r="AM23" i="2" l="1"/>
  <c r="AM60" i="2" l="1"/>
  <c r="AO30" i="3"/>
  <c r="AM25" i="2" l="1"/>
  <c r="AM27" i="2" s="1"/>
  <c r="AM34" i="2" s="1"/>
  <c r="AM38" i="2" s="1"/>
  <c r="AM62" i="2"/>
  <c r="AM69" i="2" s="1"/>
  <c r="AM73" i="2" s="1"/>
  <c r="AN71" i="2" s="1"/>
  <c r="AN36" i="2" s="1"/>
  <c r="AN48" i="3" l="1"/>
  <c r="AN51" i="3" l="1"/>
  <c r="AN21" i="3" s="1"/>
  <c r="AN66" i="2"/>
  <c r="AN18" i="3"/>
  <c r="AN22" i="3" s="1"/>
  <c r="AN24" i="3" s="1"/>
  <c r="AN52" i="3"/>
  <c r="AN54" i="3" s="1"/>
  <c r="AN56" i="3"/>
  <c r="AO43" i="3" l="1"/>
  <c r="AN26" i="3"/>
  <c r="AN67" i="2"/>
  <c r="AN31" i="2"/>
  <c r="AN32" i="2" s="1"/>
  <c r="AO13" i="3" l="1"/>
  <c r="AO14" i="3" s="1"/>
  <c r="AO44" i="3"/>
  <c r="AO46" i="3" l="1"/>
  <c r="AO16" i="3" l="1"/>
  <c r="AO32" i="3"/>
  <c r="AO34" i="3" s="1"/>
  <c r="AN58" i="2" l="1"/>
  <c r="AN23" i="2" l="1"/>
  <c r="AP30" i="3" l="1"/>
  <c r="AN60" i="2"/>
  <c r="AN25" i="2" l="1"/>
  <c r="AN27" i="2" s="1"/>
  <c r="AN34" i="2" s="1"/>
  <c r="AN38" i="2" s="1"/>
  <c r="AN62" i="2"/>
  <c r="AN69" i="2" s="1"/>
  <c r="AN73" i="2" s="1"/>
  <c r="AO71" i="2" s="1"/>
  <c r="AO36" i="2" s="1"/>
  <c r="AO48" i="3" l="1"/>
  <c r="AO51" i="3" l="1"/>
  <c r="AO21" i="3" s="1"/>
  <c r="AO66" i="2"/>
  <c r="AO18" i="3"/>
  <c r="AO56" i="3"/>
  <c r="AO52" i="3" l="1"/>
  <c r="AO54" i="3" s="1"/>
  <c r="AO22" i="3"/>
  <c r="AO24" i="3" s="1"/>
  <c r="AP43" i="3"/>
  <c r="AO26" i="3"/>
  <c r="AO31" i="2"/>
  <c r="AO32" i="2" s="1"/>
  <c r="AO67" i="2"/>
  <c r="AP13" i="3" l="1"/>
  <c r="AP14" i="3" s="1"/>
  <c r="AP44" i="3"/>
  <c r="AP46" i="3" l="1"/>
  <c r="AP16" i="3" l="1"/>
  <c r="AP32" i="3"/>
  <c r="AP34" i="3" s="1"/>
  <c r="AO58" i="2" l="1"/>
  <c r="AO23" i="2" l="1"/>
  <c r="AO60" i="2" l="1"/>
  <c r="AQ30" i="3"/>
  <c r="AO25" i="2" l="1"/>
  <c r="AO27" i="2" s="1"/>
  <c r="AO34" i="2" s="1"/>
  <c r="AO38" i="2" s="1"/>
  <c r="AO62" i="2"/>
  <c r="AO69" i="2" s="1"/>
  <c r="AO73" i="2" s="1"/>
  <c r="AP71" i="2" s="1"/>
  <c r="AP36" i="2" s="1"/>
  <c r="AP48" i="3" l="1"/>
  <c r="AP51" i="3" l="1"/>
  <c r="AP21" i="3" s="1"/>
  <c r="AP66" i="2"/>
  <c r="AP18" i="3"/>
  <c r="AP52" i="3"/>
  <c r="AP54" i="3" s="1"/>
  <c r="AP56" i="3"/>
  <c r="AP22" i="3" l="1"/>
  <c r="AP24" i="3" s="1"/>
  <c r="AP31" i="2"/>
  <c r="AP32" i="2" s="1"/>
  <c r="AP67" i="2"/>
  <c r="AP26" i="3"/>
  <c r="AQ43" i="3"/>
  <c r="AQ44" i="3" l="1"/>
  <c r="AQ13" i="3"/>
  <c r="AQ14" i="3" s="1"/>
  <c r="AQ46" i="3" l="1"/>
  <c r="AQ16" i="3" l="1"/>
  <c r="AQ32" i="3"/>
  <c r="AQ34" i="3" s="1"/>
  <c r="AP58" i="2" l="1"/>
  <c r="AP23" i="2" l="1"/>
  <c r="AR30" i="3" l="1"/>
  <c r="AP60" i="2"/>
  <c r="AP25" i="2" l="1"/>
  <c r="AP27" i="2" s="1"/>
  <c r="AP34" i="2" s="1"/>
  <c r="AP38" i="2" s="1"/>
  <c r="AP62" i="2"/>
  <c r="AP69" i="2" s="1"/>
  <c r="AP73" i="2" s="1"/>
  <c r="AQ71" i="2" s="1"/>
  <c r="AQ36" i="2" s="1"/>
  <c r="AQ48" i="3" l="1"/>
  <c r="AQ51" i="3" l="1"/>
  <c r="AQ21" i="3" s="1"/>
  <c r="AQ66" i="2"/>
  <c r="AQ18" i="3"/>
  <c r="AQ56" i="3"/>
  <c r="AQ22" i="3" l="1"/>
  <c r="AQ24" i="3" s="1"/>
  <c r="AQ52" i="3"/>
  <c r="AQ54" i="3" s="1"/>
  <c r="AR43" i="3"/>
  <c r="AQ26" i="3"/>
  <c r="AQ67" i="2"/>
  <c r="AQ31" i="2"/>
  <c r="AQ32" i="2" s="1"/>
  <c r="AR13" i="3" l="1"/>
  <c r="AR14" i="3" s="1"/>
  <c r="AR44" i="3"/>
  <c r="AR46" i="3" l="1"/>
  <c r="AR16" i="3" l="1"/>
  <c r="AR32" i="3"/>
  <c r="AR34" i="3" s="1"/>
  <c r="AQ58" i="2" l="1"/>
  <c r="AQ23" i="2" l="1"/>
  <c r="AS30" i="3" l="1"/>
  <c r="AQ60" i="2"/>
  <c r="AQ25" i="2" l="1"/>
  <c r="AQ27" i="2" s="1"/>
  <c r="AQ34" i="2" s="1"/>
  <c r="AQ38" i="2" s="1"/>
  <c r="AQ62" i="2"/>
  <c r="AQ69" i="2" s="1"/>
  <c r="AQ73" i="2" s="1"/>
  <c r="AR71" i="2" s="1"/>
  <c r="AR36" i="2" s="1"/>
  <c r="AR48" i="3" l="1"/>
  <c r="AR18" i="3" l="1"/>
  <c r="AR51" i="3"/>
  <c r="AR21" i="3" s="1"/>
  <c r="AR66" i="2"/>
  <c r="AR56" i="3"/>
  <c r="AS43" i="3" l="1"/>
  <c r="AR26" i="3"/>
  <c r="AR31" i="2"/>
  <c r="AR32" i="2" s="1"/>
  <c r="AR67" i="2"/>
  <c r="AR52" i="3"/>
  <c r="AR54" i="3" s="1"/>
  <c r="AR22" i="3"/>
  <c r="AR24" i="3" s="1"/>
  <c r="AS13" i="3" l="1"/>
  <c r="AS14" i="3" s="1"/>
  <c r="AS44" i="3"/>
  <c r="AS46" i="3" l="1"/>
  <c r="AS16" i="3" l="1"/>
  <c r="AS32" i="3"/>
  <c r="AS34" i="3" s="1"/>
  <c r="AR58" i="2" l="1"/>
  <c r="AR23" i="2" l="1"/>
  <c r="AR60" i="2" l="1"/>
  <c r="AT30" i="3"/>
  <c r="AR25" i="2" l="1"/>
  <c r="AR27" i="2" s="1"/>
  <c r="AR34" i="2" s="1"/>
  <c r="AR38" i="2" s="1"/>
  <c r="AR62" i="2"/>
  <c r="AR69" i="2" s="1"/>
  <c r="AR73" i="2" s="1"/>
  <c r="AS71" i="2" s="1"/>
  <c r="AS36" i="2" s="1"/>
  <c r="AS48" i="3" l="1"/>
  <c r="AS51" i="3" l="1"/>
  <c r="AS21" i="3" s="1"/>
  <c r="AS66" i="2"/>
  <c r="AS18" i="3"/>
  <c r="AS56" i="3"/>
  <c r="AS52" i="3" l="1"/>
  <c r="AS54" i="3" s="1"/>
  <c r="AS22" i="3"/>
  <c r="AS24" i="3" s="1"/>
  <c r="AT43" i="3"/>
  <c r="AS26" i="3"/>
  <c r="AS31" i="2"/>
  <c r="AS32" i="2" s="1"/>
  <c r="AS67" i="2"/>
  <c r="AT13" i="3" l="1"/>
  <c r="AT14" i="3" s="1"/>
  <c r="AT44" i="3"/>
  <c r="AT46" i="3" l="1"/>
  <c r="AT16" i="3" l="1"/>
  <c r="AT32" i="3"/>
  <c r="AT34" i="3" s="1"/>
  <c r="AS58" i="2" l="1"/>
  <c r="AS23" i="2" l="1"/>
  <c r="AS60" i="2" l="1"/>
  <c r="AU30" i="3"/>
  <c r="AS25" i="2" l="1"/>
  <c r="AS27" i="2" s="1"/>
  <c r="AS34" i="2" s="1"/>
  <c r="AS38" i="2" s="1"/>
  <c r="AS62" i="2"/>
  <c r="AS69" i="2" s="1"/>
  <c r="AS73" i="2" s="1"/>
  <c r="AT71" i="2" s="1"/>
  <c r="AT36" i="2" s="1"/>
  <c r="AT48" i="3" l="1"/>
  <c r="AT18" i="3" l="1"/>
  <c r="AT51" i="3"/>
  <c r="AT21" i="3" s="1"/>
  <c r="AT66" i="2"/>
  <c r="AT56" i="3"/>
  <c r="AT31" i="2" l="1"/>
  <c r="AT32" i="2" s="1"/>
  <c r="AT67" i="2"/>
  <c r="AU43" i="3"/>
  <c r="AT26" i="3"/>
  <c r="AT52" i="3"/>
  <c r="AT54" i="3" s="1"/>
  <c r="AT22" i="3"/>
  <c r="AT24" i="3" s="1"/>
  <c r="AU44" i="3" l="1"/>
  <c r="AU13" i="3"/>
  <c r="AU14" i="3" s="1"/>
  <c r="AU46" i="3" l="1"/>
  <c r="AU16" i="3" l="1"/>
  <c r="AU32" i="3"/>
  <c r="AU34" i="3" s="1"/>
  <c r="AT58" i="2" l="1"/>
  <c r="AT23" i="2" l="1"/>
  <c r="AT60" i="2" l="1"/>
  <c r="AV30" i="3"/>
  <c r="AT25" i="2" l="1"/>
  <c r="AT27" i="2" s="1"/>
  <c r="AT34" i="2" s="1"/>
  <c r="AT38" i="2" s="1"/>
  <c r="AT62" i="2"/>
  <c r="AT69" i="2" s="1"/>
  <c r="AT73" i="2" s="1"/>
  <c r="AU71" i="2" s="1"/>
  <c r="AU36" i="2" s="1"/>
  <c r="AU48" i="3" l="1"/>
  <c r="AU51" i="3" l="1"/>
  <c r="AU21" i="3" s="1"/>
  <c r="AU66" i="2"/>
  <c r="AU18" i="3"/>
  <c r="AU56" i="3"/>
  <c r="AU52" i="3" l="1"/>
  <c r="AU54" i="3" s="1"/>
  <c r="AU22" i="3"/>
  <c r="AU24" i="3" s="1"/>
  <c r="AV43" i="3"/>
  <c r="AU26" i="3"/>
  <c r="AU31" i="2"/>
  <c r="AU32" i="2" s="1"/>
  <c r="AU67" i="2"/>
  <c r="AV13" i="3" l="1"/>
  <c r="AV14" i="3" s="1"/>
  <c r="AV44" i="3"/>
  <c r="AV46" i="3" l="1"/>
  <c r="AV16" i="3" l="1"/>
  <c r="AV32" i="3"/>
  <c r="AV34" i="3" s="1"/>
  <c r="AU58" i="2" l="1"/>
  <c r="AU23" i="2" l="1"/>
  <c r="AU60" i="2" l="1"/>
  <c r="AW30" i="3"/>
  <c r="AU25" i="2" l="1"/>
  <c r="AU27" i="2" s="1"/>
  <c r="AU34" i="2" s="1"/>
  <c r="AU38" i="2" s="1"/>
  <c r="AU62" i="2"/>
  <c r="AU69" i="2" s="1"/>
  <c r="AU73" i="2" s="1"/>
  <c r="AV71" i="2" s="1"/>
  <c r="AV36" i="2" s="1"/>
  <c r="AV48" i="3" l="1"/>
  <c r="AV51" i="3" l="1"/>
  <c r="AV21" i="3" s="1"/>
  <c r="AV66" i="2"/>
  <c r="AV18" i="3"/>
  <c r="AV56" i="3"/>
  <c r="AV22" i="3" l="1"/>
  <c r="AV24" i="3" s="1"/>
  <c r="AV52" i="3"/>
  <c r="AV54" i="3" s="1"/>
  <c r="AV31" i="2"/>
  <c r="AV32" i="2" s="1"/>
  <c r="AV67" i="2"/>
  <c r="AV26" i="3"/>
  <c r="AW43" i="3"/>
  <c r="AW13" i="3" l="1"/>
  <c r="AW14" i="3" s="1"/>
  <c r="AW44" i="3"/>
  <c r="AW46" i="3" l="1"/>
  <c r="AW16" i="3" l="1"/>
  <c r="AW32" i="3"/>
  <c r="AW34" i="3" s="1"/>
  <c r="AV58" i="2" l="1"/>
  <c r="AV23" i="2" l="1"/>
  <c r="AX30" i="3" l="1"/>
  <c r="AV60" i="2"/>
  <c r="AV25" i="2" l="1"/>
  <c r="AV27" i="2" s="1"/>
  <c r="AV34" i="2" s="1"/>
  <c r="AV38" i="2" s="1"/>
  <c r="AV62" i="2"/>
  <c r="AV69" i="2" s="1"/>
  <c r="AV73" i="2" s="1"/>
  <c r="AW71" i="2" s="1"/>
  <c r="AW36" i="2" s="1"/>
  <c r="AW48" i="3" l="1"/>
  <c r="AW51" i="3" l="1"/>
  <c r="AW21" i="3" s="1"/>
  <c r="AW66" i="2"/>
  <c r="AW18" i="3"/>
  <c r="AW52" i="3"/>
  <c r="AW54" i="3" s="1"/>
  <c r="AW56" i="3"/>
  <c r="AW22" i="3" l="1"/>
  <c r="AW24" i="3" s="1"/>
  <c r="AW31" i="2"/>
  <c r="AW32" i="2" s="1"/>
  <c r="AW67" i="2"/>
  <c r="AX43" i="3"/>
  <c r="AW26" i="3"/>
  <c r="AX13" i="3" l="1"/>
  <c r="AX14" i="3" s="1"/>
  <c r="AX44" i="3"/>
  <c r="AX46" i="3" l="1"/>
  <c r="AX16" i="3" l="1"/>
  <c r="AX32" i="3"/>
  <c r="AX34" i="3" s="1"/>
  <c r="AW58" i="2" l="1"/>
  <c r="AW23" i="2" l="1"/>
  <c r="AW60" i="2" l="1"/>
  <c r="AY30" i="3"/>
  <c r="AW25" i="2" l="1"/>
  <c r="AW27" i="2" s="1"/>
  <c r="AW34" i="2" s="1"/>
  <c r="AW38" i="2" s="1"/>
  <c r="AW62" i="2"/>
  <c r="AW69" i="2" s="1"/>
  <c r="AW73" i="2" s="1"/>
  <c r="AX71" i="2" s="1"/>
  <c r="AX36" i="2" s="1"/>
  <c r="AX48" i="3" l="1"/>
  <c r="AX51" i="3" l="1"/>
  <c r="AX21" i="3" s="1"/>
  <c r="AX66" i="2"/>
  <c r="AX18" i="3"/>
  <c r="AX22" i="3" s="1"/>
  <c r="AX24" i="3" s="1"/>
  <c r="AX52" i="3"/>
  <c r="AX54" i="3" s="1"/>
  <c r="AX56" i="3"/>
  <c r="AY43" i="3" l="1"/>
  <c r="AX26" i="3"/>
  <c r="AX31" i="2"/>
  <c r="AX32" i="2" s="1"/>
  <c r="AX67" i="2"/>
  <c r="AY44" i="3" l="1"/>
  <c r="AY13" i="3"/>
  <c r="AY14" i="3" s="1"/>
  <c r="AY46" i="3" l="1"/>
  <c r="AY16" i="3" l="1"/>
  <c r="AY32" i="3"/>
  <c r="AY34" i="3" s="1"/>
  <c r="AX58" i="2" l="1"/>
  <c r="AX23" i="2" l="1"/>
  <c r="AX60" i="2" l="1"/>
  <c r="AZ30" i="3"/>
  <c r="AX25" i="2" l="1"/>
  <c r="AX27" i="2" s="1"/>
  <c r="AX34" i="2" s="1"/>
  <c r="AX38" i="2" s="1"/>
  <c r="AX62" i="2"/>
  <c r="AX69" i="2" s="1"/>
  <c r="AX73" i="2" s="1"/>
  <c r="AY71" i="2" s="1"/>
  <c r="AY36" i="2" s="1"/>
  <c r="AY48" i="3" l="1"/>
  <c r="AY51" i="3" l="1"/>
  <c r="AY21" i="3" s="1"/>
  <c r="AY66" i="2"/>
  <c r="AY18" i="3"/>
  <c r="AY22" i="3" s="1"/>
  <c r="AY24" i="3" s="1"/>
  <c r="AY56" i="3"/>
  <c r="AY52" i="3" l="1"/>
  <c r="AY54" i="3" s="1"/>
  <c r="AZ43" i="3"/>
  <c r="AY26" i="3"/>
  <c r="AY67" i="2"/>
  <c r="AY31" i="2"/>
  <c r="AY32" i="2" s="1"/>
  <c r="AZ13" i="3" l="1"/>
  <c r="AZ14" i="3" s="1"/>
  <c r="AZ44" i="3"/>
  <c r="AZ46" i="3" l="1"/>
  <c r="AZ16" i="3" l="1"/>
  <c r="AZ32" i="3"/>
  <c r="AZ34" i="3" s="1"/>
  <c r="AY58" i="2" l="1"/>
  <c r="AY23" i="2" l="1"/>
  <c r="BA30" i="3" l="1"/>
  <c r="AY60" i="2"/>
  <c r="AY25" i="2" l="1"/>
  <c r="AY27" i="2" s="1"/>
  <c r="AY34" i="2" s="1"/>
  <c r="AY38" i="2" s="1"/>
  <c r="AY62" i="2"/>
  <c r="AY69" i="2" s="1"/>
  <c r="AY73" i="2" s="1"/>
  <c r="AZ71" i="2" s="1"/>
  <c r="AZ36" i="2" s="1"/>
  <c r="AZ48" i="3" l="1"/>
  <c r="AZ51" i="3" l="1"/>
  <c r="AZ21" i="3" s="1"/>
  <c r="AZ66" i="2"/>
  <c r="AZ18" i="3"/>
  <c r="AZ52" i="3"/>
  <c r="AZ54" i="3" s="1"/>
  <c r="AZ56" i="3"/>
  <c r="AZ22" i="3" l="1"/>
  <c r="AZ24" i="3" s="1"/>
  <c r="BA43" i="3"/>
  <c r="AZ26" i="3"/>
  <c r="AZ31" i="2"/>
  <c r="AZ32" i="2" s="1"/>
  <c r="AZ67" i="2"/>
  <c r="BA13" i="3" l="1"/>
  <c r="BA14" i="3" s="1"/>
  <c r="BA44" i="3"/>
  <c r="BA46" i="3" l="1"/>
  <c r="BA16" i="3" l="1"/>
  <c r="BA32" i="3"/>
  <c r="BA34" i="3" s="1"/>
  <c r="AZ58" i="2" l="1"/>
  <c r="AZ23" i="2" l="1"/>
  <c r="AZ60" i="2" l="1"/>
  <c r="BB30" i="3"/>
  <c r="AZ25" i="2" l="1"/>
  <c r="AZ27" i="2" s="1"/>
  <c r="AZ34" i="2" s="1"/>
  <c r="AZ38" i="2" s="1"/>
  <c r="AZ62" i="2"/>
  <c r="AZ69" i="2" s="1"/>
  <c r="AZ73" i="2" s="1"/>
  <c r="BA71" i="2" s="1"/>
  <c r="BA36" i="2" s="1"/>
  <c r="BA48" i="3" l="1"/>
  <c r="BA18" i="3" l="1"/>
  <c r="BA51" i="3"/>
  <c r="BA21" i="3" s="1"/>
  <c r="BA66" i="2"/>
  <c r="BA56" i="3"/>
  <c r="BA67" i="2" l="1"/>
  <c r="BA31" i="2"/>
  <c r="BA32" i="2" s="1"/>
  <c r="BB43" i="3"/>
  <c r="BA26" i="3"/>
  <c r="BA52" i="3"/>
  <c r="BA54" i="3" s="1"/>
  <c r="BA22" i="3"/>
  <c r="BA24" i="3" s="1"/>
  <c r="BB13" i="3" l="1"/>
  <c r="BB14" i="3" s="1"/>
  <c r="BB44" i="3"/>
  <c r="BB46" i="3" l="1"/>
  <c r="BB16" i="3" l="1"/>
  <c r="BB32" i="3"/>
  <c r="BB34" i="3" s="1"/>
  <c r="BA58" i="2" l="1"/>
  <c r="BA23" i="2" l="1"/>
  <c r="BC30" i="3" l="1"/>
  <c r="BA60" i="2"/>
  <c r="BA25" i="2" l="1"/>
  <c r="BA27" i="2" s="1"/>
  <c r="BA34" i="2" s="1"/>
  <c r="BA38" i="2" s="1"/>
  <c r="BA62" i="2"/>
  <c r="BA69" i="2" s="1"/>
  <c r="BA73" i="2" s="1"/>
  <c r="BB71" i="2" s="1"/>
  <c r="BB36" i="2" s="1"/>
  <c r="BB48" i="3" l="1"/>
  <c r="BB51" i="3" l="1"/>
  <c r="BB21" i="3" s="1"/>
  <c r="BB66" i="2"/>
  <c r="BB18" i="3"/>
  <c r="BB22" i="3" s="1"/>
  <c r="BB24" i="3" s="1"/>
  <c r="BB52" i="3"/>
  <c r="BB54" i="3" s="1"/>
  <c r="BB56" i="3"/>
  <c r="BB67" i="2" l="1"/>
  <c r="BB31" i="2"/>
  <c r="BB32" i="2" s="1"/>
  <c r="BB26" i="3"/>
  <c r="BC43" i="3"/>
  <c r="BC44" i="3" l="1"/>
  <c r="BC13" i="3"/>
  <c r="BC14" i="3" s="1"/>
  <c r="BC46" i="3" l="1"/>
  <c r="BC16" i="3" l="1"/>
  <c r="BC32" i="3"/>
  <c r="BC34" i="3" s="1"/>
  <c r="BB58" i="2" l="1"/>
  <c r="BB23" i="2" l="1"/>
  <c r="BD30" i="3" l="1"/>
  <c r="BB60" i="2"/>
  <c r="BB25" i="2" l="1"/>
  <c r="BB27" i="2" s="1"/>
  <c r="BB34" i="2" s="1"/>
  <c r="BB38" i="2" s="1"/>
  <c r="BB62" i="2"/>
  <c r="BB69" i="2" s="1"/>
  <c r="BB73" i="2" s="1"/>
  <c r="BC71" i="2" s="1"/>
  <c r="BC36" i="2" s="1"/>
  <c r="BC51" i="3" l="1"/>
  <c r="BC21" i="3" s="1"/>
  <c r="BC66" i="2"/>
  <c r="BC48" i="3"/>
  <c r="BC18" i="3" l="1"/>
  <c r="BC22" i="3" s="1"/>
  <c r="BC24" i="3" s="1"/>
  <c r="BC52" i="3"/>
  <c r="BC54" i="3" s="1"/>
  <c r="BC56" i="3"/>
  <c r="BC31" i="2"/>
  <c r="BC32" i="2" s="1"/>
  <c r="BC67" i="2"/>
  <c r="BC26" i="3" l="1"/>
  <c r="BD43" i="3"/>
  <c r="BD13" i="3" l="1"/>
  <c r="BD14" i="3" s="1"/>
  <c r="BD44" i="3"/>
  <c r="BC58" i="2" l="1"/>
  <c r="BC23" i="2" s="1"/>
  <c r="BD46" i="3"/>
  <c r="BD16" i="3" s="1"/>
  <c r="BD32" i="3" l="1"/>
  <c r="BD34" i="3" s="1"/>
  <c r="BC60" i="2"/>
  <c r="BC25" i="2" l="1"/>
  <c r="BC27" i="2" s="1"/>
  <c r="BC34" i="2" s="1"/>
  <c r="BC38" i="2" s="1"/>
  <c r="BC62" i="2"/>
  <c r="BC69" i="2" s="1"/>
  <c r="BC73" i="2" s="1"/>
  <c r="BD71" i="2" s="1"/>
  <c r="BD36" i="2" s="1"/>
  <c r="BE30" i="3" l="1"/>
  <c r="BD48" i="3" l="1"/>
  <c r="BD51" i="3" l="1"/>
  <c r="BD21" i="3" s="1"/>
  <c r="BD66" i="2"/>
  <c r="BD18" i="3"/>
  <c r="BD52" i="3"/>
  <c r="BD54" i="3" s="1"/>
  <c r="BD56" i="3"/>
  <c r="BD22" i="3" l="1"/>
  <c r="BD24" i="3" s="1"/>
  <c r="BD26" i="3"/>
  <c r="BE43" i="3"/>
  <c r="BD67" i="2"/>
  <c r="BD31" i="2"/>
  <c r="BD32" i="2" s="1"/>
  <c r="BE13" i="3" l="1"/>
  <c r="BE14" i="3" s="1"/>
  <c r="BE44" i="3"/>
  <c r="BE46" i="3" l="1"/>
  <c r="BE16" i="3" l="1"/>
  <c r="BE32" i="3"/>
  <c r="BE34" i="3" s="1"/>
  <c r="BD58" i="2" l="1"/>
  <c r="BD23" i="2" l="1"/>
  <c r="BD60" i="2" l="1"/>
  <c r="BF30" i="3"/>
  <c r="BD25" i="2" l="1"/>
  <c r="BD27" i="2" s="1"/>
  <c r="BD34" i="2" s="1"/>
  <c r="BD38" i="2" s="1"/>
  <c r="BD62" i="2"/>
  <c r="BD69" i="2" s="1"/>
  <c r="BD73" i="2" s="1"/>
  <c r="BE71" i="2" s="1"/>
  <c r="BE36" i="2" s="1"/>
  <c r="BE48" i="3" l="1"/>
  <c r="BE51" i="3" l="1"/>
  <c r="BE21" i="3" s="1"/>
  <c r="BE66" i="2"/>
  <c r="BE18" i="3"/>
  <c r="BE22" i="3" s="1"/>
  <c r="BE24" i="3" s="1"/>
  <c r="BE56" i="3"/>
  <c r="BE52" i="3" l="1"/>
  <c r="BE54" i="3" s="1"/>
  <c r="BF43" i="3"/>
  <c r="BE26" i="3"/>
  <c r="BE31" i="2"/>
  <c r="BE32" i="2" s="1"/>
  <c r="BE67" i="2"/>
  <c r="BF13" i="3" l="1"/>
  <c r="BF14" i="3" s="1"/>
  <c r="BF44" i="3"/>
  <c r="BF46" i="3" l="1"/>
  <c r="BF16" i="3" l="1"/>
  <c r="BF32" i="3"/>
  <c r="BF34" i="3" s="1"/>
  <c r="BE58" i="2" l="1"/>
  <c r="BE23" i="2" l="1"/>
  <c r="BG30" i="3" l="1"/>
  <c r="BE60" i="2"/>
  <c r="BE25" i="2" l="1"/>
  <c r="BE27" i="2" s="1"/>
  <c r="BE34" i="2" s="1"/>
  <c r="BE38" i="2" s="1"/>
  <c r="BE62" i="2"/>
  <c r="BE69" i="2" s="1"/>
  <c r="BE73" i="2" s="1"/>
  <c r="BF71" i="2" s="1"/>
  <c r="BF36" i="2" s="1"/>
  <c r="BF48" i="3" l="1"/>
  <c r="BF51" i="3" l="1"/>
  <c r="BF21" i="3" s="1"/>
  <c r="BF66" i="2"/>
  <c r="BF18" i="3"/>
  <c r="BF52" i="3"/>
  <c r="BF54" i="3" s="1"/>
  <c r="BF56" i="3"/>
  <c r="BF22" i="3" l="1"/>
  <c r="BF24" i="3" s="1"/>
  <c r="BF31" i="2"/>
  <c r="BF32" i="2" s="1"/>
  <c r="BF67" i="2"/>
  <c r="BF26" i="3"/>
  <c r="BG43" i="3"/>
  <c r="BG13" i="3" l="1"/>
  <c r="BG14" i="3" s="1"/>
  <c r="BG44" i="3"/>
  <c r="BG46" i="3" l="1"/>
  <c r="BG16" i="3" l="1"/>
  <c r="BG32" i="3"/>
  <c r="BG34" i="3" s="1"/>
  <c r="BF58" i="2" l="1"/>
  <c r="BF23" i="2" l="1"/>
  <c r="BH30" i="3" l="1"/>
  <c r="BF60" i="2"/>
  <c r="BF25" i="2" l="1"/>
  <c r="BF27" i="2" s="1"/>
  <c r="BF34" i="2" s="1"/>
  <c r="BF38" i="2" s="1"/>
  <c r="BF62" i="2"/>
  <c r="BF69" i="2" s="1"/>
  <c r="BF73" i="2" s="1"/>
  <c r="BG71" i="2" s="1"/>
  <c r="BG36" i="2" s="1"/>
  <c r="BG48" i="3" l="1"/>
  <c r="BG18" i="3" l="1"/>
  <c r="BG51" i="3"/>
  <c r="BG21" i="3" s="1"/>
  <c r="BG66" i="2"/>
  <c r="BG56" i="3"/>
  <c r="BG26" i="3" l="1"/>
  <c r="BH43" i="3"/>
  <c r="BG67" i="2"/>
  <c r="BG31" i="2"/>
  <c r="BG32" i="2" s="1"/>
  <c r="BG52" i="3"/>
  <c r="BG54" i="3" s="1"/>
  <c r="BG22" i="3"/>
  <c r="BG24" i="3" s="1"/>
  <c r="BH13" i="3" l="1"/>
  <c r="BH14" i="3" s="1"/>
  <c r="BH44" i="3"/>
  <c r="BH46" i="3" l="1"/>
  <c r="BH16" i="3" l="1"/>
  <c r="BH32" i="3"/>
  <c r="BH34" i="3" s="1"/>
  <c r="BG58" i="2" l="1"/>
  <c r="BG23" i="2" l="1"/>
  <c r="BG60" i="2" l="1"/>
  <c r="BI30" i="3"/>
  <c r="BG25" i="2" l="1"/>
  <c r="BG27" i="2" s="1"/>
  <c r="BG34" i="2" s="1"/>
  <c r="BG38" i="2" s="1"/>
  <c r="BG62" i="2"/>
  <c r="BG69" i="2" s="1"/>
  <c r="BG73" i="2" s="1"/>
  <c r="BH71" i="2" s="1"/>
  <c r="BH36" i="2" s="1"/>
  <c r="BH48" i="3" l="1"/>
  <c r="BH51" i="3" l="1"/>
  <c r="BH21" i="3" s="1"/>
  <c r="BH66" i="2"/>
  <c r="BH18" i="3"/>
  <c r="BH52" i="3"/>
  <c r="BH54" i="3" s="1"/>
  <c r="BH56" i="3"/>
  <c r="BH22" i="3" l="1"/>
  <c r="BH24" i="3" s="1"/>
  <c r="BI43" i="3"/>
  <c r="BH26" i="3"/>
  <c r="BH67" i="2"/>
  <c r="BH31" i="2"/>
  <c r="BH32" i="2" s="1"/>
  <c r="BI13" i="3" l="1"/>
  <c r="BI14" i="3" s="1"/>
  <c r="BI44" i="3"/>
  <c r="BI46" i="3" l="1"/>
  <c r="BI16" i="3" l="1"/>
  <c r="BI32" i="3"/>
  <c r="BI34" i="3" s="1"/>
  <c r="BH58" i="2" l="1"/>
  <c r="BH23" i="2" l="1"/>
  <c r="BH60" i="2" l="1"/>
  <c r="BH25" i="2" l="1"/>
  <c r="BH27" i="2" s="1"/>
  <c r="BH34" i="2" s="1"/>
  <c r="BH38" i="2" s="1"/>
  <c r="BH62" i="2"/>
  <c r="BH69" i="2" s="1"/>
  <c r="BH73" i="2" s="1"/>
  <c r="BI71" i="2" s="1"/>
  <c r="BI36" i="2" s="1"/>
  <c r="BI48" i="3" l="1"/>
  <c r="BI18" i="3" l="1"/>
  <c r="BI51" i="3"/>
  <c r="BI21" i="3" s="1"/>
  <c r="BI66" i="2"/>
  <c r="BI56" i="3"/>
  <c r="BI26" i="3" s="1"/>
  <c r="BI31" i="2" l="1"/>
  <c r="BI32" i="2" s="1"/>
  <c r="BI67" i="2"/>
  <c r="BI52" i="3"/>
  <c r="BI54" i="3" s="1"/>
  <c r="BI22" i="3"/>
  <c r="BI24" i="3" s="1"/>
  <c r="BI58" i="2" l="1"/>
  <c r="BI23" i="2" l="1"/>
  <c r="BI60" i="2" l="1"/>
  <c r="BI25" i="2" l="1"/>
  <c r="BI27" i="2" s="1"/>
  <c r="BI34" i="2" s="1"/>
  <c r="BI38" i="2" s="1"/>
  <c r="BI62" i="2"/>
  <c r="BI69" i="2" s="1"/>
  <c r="BI73" i="2" s="1"/>
</calcChain>
</file>

<file path=xl/sharedStrings.xml><?xml version="1.0" encoding="utf-8"?>
<sst xmlns="http://schemas.openxmlformats.org/spreadsheetml/2006/main" count="265" uniqueCount="151">
  <si>
    <t>HOUSING REVENUE ACCOUNT PROJECTIONS</t>
  </si>
  <si>
    <t>Year</t>
  </si>
  <si>
    <t>INCOME:</t>
  </si>
  <si>
    <t>Rental Income</t>
  </si>
  <si>
    <t>Void Losses</t>
  </si>
  <si>
    <t>Service Charges (Tenants &amp; Leasholders)</t>
  </si>
  <si>
    <t>Other Income - (Furnished Tenancies/Misc)</t>
  </si>
  <si>
    <t>Major Project Team Recharges to Capital</t>
  </si>
  <si>
    <t>Total Income</t>
  </si>
  <si>
    <t>EXPENDITURE:</t>
  </si>
  <si>
    <t>General Management</t>
  </si>
  <si>
    <t>Special Management</t>
  </si>
  <si>
    <t>Other Management</t>
  </si>
  <si>
    <t>Rent Rebates</t>
  </si>
  <si>
    <t>Bad Debt Provision</t>
  </si>
  <si>
    <t>Responsive &amp; Planned Maintenance</t>
  </si>
  <si>
    <t>Total Revenue Expenditure</t>
  </si>
  <si>
    <t>Interest Paid</t>
  </si>
  <si>
    <t>Finance Administration</t>
  </si>
  <si>
    <t>Interest Received</t>
  </si>
  <si>
    <t>Depreciation/Impairment</t>
  </si>
  <si>
    <t>Net Operating Income</t>
  </si>
  <si>
    <t>APPROPRIATIONS:</t>
  </si>
  <si>
    <t>Other HRA Reserve Adjustments</t>
  </si>
  <si>
    <t>Revenue Provision (HRACFR)</t>
  </si>
  <si>
    <t>Revenue Contribution to Capital</t>
  </si>
  <si>
    <t>Total Appropriations</t>
  </si>
  <si>
    <t>ANNUAL CASHFLOW</t>
  </si>
  <si>
    <t>Opening Balance</t>
  </si>
  <si>
    <t>Closing Balance</t>
  </si>
  <si>
    <t>Other HRA Reserve Balance</t>
  </si>
  <si>
    <t>Service Charges</t>
  </si>
  <si>
    <t>Non-Dwelling Income</t>
  </si>
  <si>
    <t>Grants &amp; Other Income</t>
  </si>
  <si>
    <t>Responsive &amp; Cyclical Repairs</t>
  </si>
  <si>
    <t>Depreciation</t>
  </si>
  <si>
    <t>FRS 17 /Other HRA Reserve Adj</t>
  </si>
  <si>
    <t>Revenue Provision (HRA CFR)</t>
  </si>
  <si>
    <t>Reconcilliation with Budget</t>
  </si>
  <si>
    <t>Budget:</t>
  </si>
  <si>
    <t>Variance:</t>
  </si>
  <si>
    <t>HOUSING CAPITAL PROJECTIONS</t>
  </si>
  <si>
    <t>Planned Variable Expenditure</t>
  </si>
  <si>
    <t>Planned Fixed Expenditure</t>
  </si>
  <si>
    <t>Disabled Adaptations</t>
  </si>
  <si>
    <t>Other Capital Expenditure</t>
  </si>
  <si>
    <t>New Build Expenditure</t>
  </si>
  <si>
    <t>Procurement Fees</t>
  </si>
  <si>
    <t>Previous Year's B/F Shortfall</t>
  </si>
  <si>
    <t>Total Capital Expenditure</t>
  </si>
  <si>
    <t>FUNDING:</t>
  </si>
  <si>
    <t>Major Repairs Reserve</t>
  </si>
  <si>
    <t>Right to Buy Receipts</t>
  </si>
  <si>
    <t>HRA CFR Borrowing</t>
  </si>
  <si>
    <t>Other Receipts/Grants</t>
  </si>
  <si>
    <t>HRA Reserves</t>
  </si>
  <si>
    <t>Revenue Contributions</t>
  </si>
  <si>
    <t>Total Capital Funding</t>
  </si>
  <si>
    <t>In-Year Net Cashflow</t>
  </si>
  <si>
    <t>Cumulative Position</t>
  </si>
  <si>
    <t>MRR Account:</t>
  </si>
  <si>
    <t>Borrowing</t>
  </si>
  <si>
    <t>Oxford City Council</t>
  </si>
  <si>
    <t>30 Year Repairs and Maintenance Obligations</t>
  </si>
  <si>
    <t>No. of</t>
  </si>
  <si>
    <t>Years 1 - 5</t>
  </si>
  <si>
    <t>Years 5 - 10</t>
  </si>
  <si>
    <t>Years</t>
  </si>
  <si>
    <t>Activity</t>
  </si>
  <si>
    <t>Service Area Undertaking Work</t>
  </si>
  <si>
    <t>Units</t>
  </si>
  <si>
    <t>2012/13</t>
  </si>
  <si>
    <t>2013/14</t>
  </si>
  <si>
    <t>2014/15</t>
  </si>
  <si>
    <t>2015/16</t>
  </si>
  <si>
    <t>2016/17</t>
  </si>
  <si>
    <t>2017/18</t>
  </si>
  <si>
    <t>2019/20</t>
  </si>
  <si>
    <t>2020/21</t>
  </si>
  <si>
    <t>2021/22</t>
  </si>
  <si>
    <t xml:space="preserve"> 11 - 15</t>
  </si>
  <si>
    <t xml:space="preserve"> 16 - 20</t>
  </si>
  <si>
    <t xml:space="preserve"> 21 - 25</t>
  </si>
  <si>
    <t xml:space="preserve"> 26 - 30</t>
  </si>
  <si>
    <t>Total</t>
  </si>
  <si>
    <t>£'000</t>
  </si>
  <si>
    <t>CAPITAL</t>
  </si>
  <si>
    <t>Kitchens excluding wiring</t>
  </si>
  <si>
    <t>Direct Services</t>
  </si>
  <si>
    <t>Major Void Works</t>
  </si>
  <si>
    <t>Electrics - Part of Kitchens programme</t>
  </si>
  <si>
    <t>Electrics - Rewires / Upgrades</t>
  </si>
  <si>
    <t>Bathrooms</t>
  </si>
  <si>
    <t>Central Heating Boilers  (ave. 15 year life)</t>
  </si>
  <si>
    <t>Central Heating Carcass</t>
  </si>
  <si>
    <t>Roofs and Associated Works</t>
  </si>
  <si>
    <t>Corporate Property</t>
  </si>
  <si>
    <t>Health Centre Parking</t>
  </si>
  <si>
    <t>Windows</t>
  </si>
  <si>
    <t>Doors</t>
  </si>
  <si>
    <t>Communal Areas</t>
  </si>
  <si>
    <t>Tower Blocks</t>
  </si>
  <si>
    <t>Environmental Improvements</t>
  </si>
  <si>
    <t>Related Assets - garages, shops, etc</t>
  </si>
  <si>
    <t>Controlled Entry</t>
  </si>
  <si>
    <t>Energy Efficiency Initiatives</t>
  </si>
  <si>
    <t>Damp Proof Works</t>
  </si>
  <si>
    <t>Structural</t>
  </si>
  <si>
    <t>Food Waste Bins (HRA Flats)</t>
  </si>
  <si>
    <t>Estate Enhancements &amp; Regeneration</t>
  </si>
  <si>
    <t>To be determined</t>
  </si>
  <si>
    <t>Premises Horspath</t>
  </si>
  <si>
    <t>Disctretionary</t>
  </si>
  <si>
    <t>Rose Hill Contribution</t>
  </si>
  <si>
    <t>Aids &amp; Adaptations</t>
  </si>
  <si>
    <t>Extensions &amp; Major Adaptations</t>
  </si>
  <si>
    <t>HCA New Build</t>
  </si>
  <si>
    <t>HCA New Build - AHP Construction</t>
  </si>
  <si>
    <t>HCA New Build - Capital Works (Est)</t>
  </si>
  <si>
    <t>New Build Development - Barton</t>
  </si>
  <si>
    <t>REVENUE</t>
  </si>
  <si>
    <t>Responsive Repairs</t>
  </si>
  <si>
    <t>Estate Shops</t>
  </si>
  <si>
    <t>Void Maintenance</t>
  </si>
  <si>
    <t xml:space="preserve">  Discretionary Spend - Exemptions (Decorating etc.)</t>
  </si>
  <si>
    <t xml:space="preserve">  Discretionary Spend - Garden Scheme</t>
  </si>
  <si>
    <t>Planned Maintenance</t>
  </si>
  <si>
    <t xml:space="preserve">  Communal and Environmental Improvements</t>
  </si>
  <si>
    <t xml:space="preserve">  Discretionary Disabled spend treated as Revenue</t>
  </si>
  <si>
    <t>Benchmarking Exclusions</t>
  </si>
  <si>
    <t>Aids and Adaptations</t>
  </si>
  <si>
    <t>Average Cost per unit over 30 years</t>
  </si>
  <si>
    <t>£59.5k</t>
  </si>
  <si>
    <t xml:space="preserve">GRAND </t>
  </si>
  <si>
    <t>TOTAL</t>
  </si>
  <si>
    <t>Average Unit Cost</t>
  </si>
  <si>
    <t>Including fees and extra spend on Tower Blocks</t>
  </si>
  <si>
    <t>Over 30 years</t>
  </si>
  <si>
    <t>SAVILLS</t>
  </si>
  <si>
    <t>£</t>
  </si>
  <si>
    <t>VARIATION</t>
  </si>
  <si>
    <t>Total - HRA BP Version 1</t>
  </si>
  <si>
    <t>(2)</t>
  </si>
  <si>
    <t>Variance</t>
  </si>
  <si>
    <t>(1 - 2)</t>
  </si>
  <si>
    <t>DRAFT HOUSING REVENUE ACCOUNT PROJECTIONS 2014/15 TO 2017/18</t>
  </si>
  <si>
    <t>OXFORD CITY COUNCIL</t>
  </si>
  <si>
    <t>Total Expenditure</t>
  </si>
  <si>
    <t>Net Operating (Surplus)/Deficit</t>
  </si>
  <si>
    <t>Annual (Surplus)/Deficit</t>
  </si>
  <si>
    <t>APPENDIX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</si>
</sst>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#,##0.00_ ;\-#,##0.00\ "/>
    <numFmt numFmtId="166" formatCode="#,##0_ ;[Red]\-#,##0\ "/>
    <numFmt numFmtId="167" formatCode="&quot;£&quot;#,##0"/>
    <numFmt numFmtId="168" formatCode="#,##0;[Red]\(#,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u/>
      <sz val="11"/>
      <color indexed="8"/>
      <name val="Calibri"/>
      <family val="2"/>
    </font>
    <font>
      <sz val="9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68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6" fillId="0" borderId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9" fontId="8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0" fillId="2" borderId="0" xfId="0" applyNumberFormat="1" applyFill="1"/>
    <xf numFmtId="0" fontId="2" fillId="2" borderId="0" xfId="0" applyFont="1" applyFill="1" applyAlignment="1">
      <alignment horizontal="center"/>
    </xf>
    <xf numFmtId="3" fontId="0" fillId="4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0" fillId="2" borderId="0" xfId="0" applyFont="1" applyFill="1"/>
    <xf numFmtId="3" fontId="0" fillId="2" borderId="0" xfId="0" applyNumberFormat="1" applyFont="1" applyFill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7" borderId="0" xfId="0" applyFont="1" applyFill="1"/>
    <xf numFmtId="3" fontId="0" fillId="7" borderId="0" xfId="0" applyNumberFormat="1" applyFill="1" applyAlignment="1">
      <alignment horizontal="right"/>
    </xf>
    <xf numFmtId="0" fontId="0" fillId="7" borderId="0" xfId="0" applyFill="1"/>
    <xf numFmtId="0" fontId="0" fillId="7" borderId="0" xfId="0" applyFont="1" applyFill="1"/>
    <xf numFmtId="164" fontId="0" fillId="8" borderId="0" xfId="0" applyNumberFormat="1" applyFill="1" applyAlignment="1">
      <alignment horizontal="right"/>
    </xf>
    <xf numFmtId="3" fontId="2" fillId="7" borderId="0" xfId="0" applyNumberFormat="1" applyFont="1" applyFill="1" applyAlignment="1">
      <alignment horizontal="right"/>
    </xf>
    <xf numFmtId="164" fontId="2" fillId="7" borderId="0" xfId="0" applyNumberFormat="1" applyFont="1" applyFill="1" applyAlignment="1">
      <alignment horizontal="right"/>
    </xf>
    <xf numFmtId="164" fontId="0" fillId="7" borderId="0" xfId="0" applyNumberFormat="1" applyFill="1" applyAlignment="1">
      <alignment horizontal="right"/>
    </xf>
    <xf numFmtId="3" fontId="0" fillId="7" borderId="0" xfId="0" applyNumberFormat="1" applyFont="1" applyFill="1" applyAlignment="1">
      <alignment horizontal="right"/>
    </xf>
    <xf numFmtId="164" fontId="0" fillId="7" borderId="0" xfId="0" applyNumberFormat="1" applyFont="1" applyFill="1" applyAlignment="1">
      <alignment horizontal="right"/>
    </xf>
    <xf numFmtId="0" fontId="4" fillId="7" borderId="0" xfId="0" applyFont="1" applyFill="1"/>
    <xf numFmtId="165" fontId="0" fillId="8" borderId="0" xfId="0" applyNumberFormat="1" applyFont="1" applyFill="1" applyAlignment="1">
      <alignment horizontal="right"/>
    </xf>
    <xf numFmtId="164" fontId="0" fillId="8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165" fontId="0" fillId="8" borderId="0" xfId="0" applyNumberFormat="1" applyFill="1" applyAlignment="1">
      <alignment horizontal="right"/>
    </xf>
    <xf numFmtId="165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5" fillId="2" borderId="0" xfId="0" applyFont="1" applyFill="1"/>
    <xf numFmtId="2" fontId="2" fillId="2" borderId="0" xfId="0" applyNumberFormat="1" applyFont="1" applyFill="1" applyAlignment="1">
      <alignment horizontal="right"/>
    </xf>
    <xf numFmtId="3" fontId="0" fillId="3" borderId="0" xfId="0" applyNumberFormat="1" applyFill="1" applyAlignment="1" applyProtection="1">
      <alignment horizontal="right"/>
      <protection locked="0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3" fontId="2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center"/>
    </xf>
    <xf numFmtId="3" fontId="9" fillId="2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0" fillId="0" borderId="0" xfId="8" applyFont="1"/>
    <xf numFmtId="0" fontId="7" fillId="0" borderId="0" xfId="8"/>
    <xf numFmtId="0" fontId="11" fillId="0" borderId="0" xfId="8" applyFont="1" applyAlignment="1">
      <alignment horizontal="center"/>
    </xf>
    <xf numFmtId="0" fontId="11" fillId="7" borderId="0" xfId="8" applyFont="1" applyFill="1" applyAlignment="1">
      <alignment horizontal="center"/>
    </xf>
    <xf numFmtId="0" fontId="11" fillId="11" borderId="0" xfId="8" applyFont="1" applyFill="1" applyAlignment="1">
      <alignment horizontal="center"/>
    </xf>
    <xf numFmtId="0" fontId="11" fillId="12" borderId="0" xfId="8" applyFont="1" applyFill="1" applyAlignment="1">
      <alignment horizontal="center"/>
    </xf>
    <xf numFmtId="0" fontId="11" fillId="13" borderId="0" xfId="8" applyFont="1" applyFill="1" applyAlignment="1">
      <alignment horizontal="center"/>
    </xf>
    <xf numFmtId="0" fontId="7" fillId="14" borderId="0" xfId="8" applyFill="1"/>
    <xf numFmtId="0" fontId="12" fillId="0" borderId="1" xfId="8" applyFont="1" applyBorder="1"/>
    <xf numFmtId="0" fontId="11" fillId="0" borderId="1" xfId="8" applyFont="1" applyBorder="1" applyAlignment="1">
      <alignment horizontal="center"/>
    </xf>
    <xf numFmtId="0" fontId="11" fillId="9" borderId="1" xfId="8" applyFont="1" applyFill="1" applyBorder="1" applyAlignment="1">
      <alignment horizontal="center"/>
    </xf>
    <xf numFmtId="0" fontId="11" fillId="10" borderId="1" xfId="8" applyFont="1" applyFill="1" applyBorder="1" applyAlignment="1">
      <alignment horizontal="center"/>
    </xf>
    <xf numFmtId="17" fontId="11" fillId="7" borderId="1" xfId="8" applyNumberFormat="1" applyFont="1" applyFill="1" applyBorder="1" applyAlignment="1">
      <alignment horizontal="center"/>
    </xf>
    <xf numFmtId="17" fontId="11" fillId="11" borderId="1" xfId="8" applyNumberFormat="1" applyFont="1" applyFill="1" applyBorder="1" applyAlignment="1">
      <alignment horizontal="center"/>
    </xf>
    <xf numFmtId="17" fontId="11" fillId="12" borderId="1" xfId="8" applyNumberFormat="1" applyFont="1" applyFill="1" applyBorder="1" applyAlignment="1">
      <alignment horizontal="center"/>
    </xf>
    <xf numFmtId="17" fontId="11" fillId="13" borderId="1" xfId="8" applyNumberFormat="1" applyFont="1" applyFill="1" applyBorder="1" applyAlignment="1">
      <alignment horizontal="center"/>
    </xf>
    <xf numFmtId="17" fontId="13" fillId="14" borderId="1" xfId="8" applyNumberFormat="1" applyFont="1" applyFill="1" applyBorder="1" applyAlignment="1">
      <alignment horizontal="right"/>
    </xf>
    <xf numFmtId="0" fontId="13" fillId="0" borderId="0" xfId="8" applyFont="1"/>
    <xf numFmtId="0" fontId="11" fillId="9" borderId="0" xfId="8" applyFont="1" applyFill="1" applyAlignment="1">
      <alignment horizontal="right"/>
    </xf>
    <xf numFmtId="0" fontId="11" fillId="10" borderId="0" xfId="8" applyFont="1" applyFill="1" applyAlignment="1">
      <alignment horizontal="right"/>
    </xf>
    <xf numFmtId="0" fontId="11" fillId="7" borderId="0" xfId="8" applyFont="1" applyFill="1" applyAlignment="1">
      <alignment horizontal="right"/>
    </xf>
    <xf numFmtId="0" fontId="11" fillId="11" borderId="0" xfId="8" applyFont="1" applyFill="1" applyAlignment="1">
      <alignment horizontal="right"/>
    </xf>
    <xf numFmtId="0" fontId="11" fillId="12" borderId="0" xfId="8" applyFont="1" applyFill="1" applyAlignment="1">
      <alignment horizontal="right"/>
    </xf>
    <xf numFmtId="0" fontId="11" fillId="13" borderId="0" xfId="8" applyFont="1" applyFill="1" applyAlignment="1">
      <alignment horizontal="right"/>
    </xf>
    <xf numFmtId="0" fontId="13" fillId="14" borderId="0" xfId="8" applyFont="1" applyFill="1" applyAlignment="1">
      <alignment horizontal="right"/>
    </xf>
    <xf numFmtId="0" fontId="7" fillId="9" borderId="0" xfId="8" applyFill="1"/>
    <xf numFmtId="0" fontId="7" fillId="10" borderId="0" xfId="8" applyFill="1"/>
    <xf numFmtId="0" fontId="7" fillId="7" borderId="0" xfId="8" applyFill="1"/>
    <xf numFmtId="0" fontId="7" fillId="11" borderId="0" xfId="8" applyFill="1"/>
    <xf numFmtId="0" fontId="7" fillId="12" borderId="0" xfId="8" applyFill="1"/>
    <xf numFmtId="0" fontId="7" fillId="13" borderId="0" xfId="8" applyFill="1"/>
    <xf numFmtId="0" fontId="13" fillId="14" borderId="0" xfId="8" applyFont="1" applyFill="1"/>
    <xf numFmtId="0" fontId="13" fillId="0" borderId="0" xfId="8" applyFont="1" applyFill="1"/>
    <xf numFmtId="0" fontId="11" fillId="0" borderId="0" xfId="8" applyFont="1" applyFill="1"/>
    <xf numFmtId="0" fontId="11" fillId="0" borderId="0" xfId="8" applyFont="1"/>
    <xf numFmtId="3" fontId="7" fillId="15" borderId="0" xfId="8" applyNumberFormat="1" applyFill="1"/>
    <xf numFmtId="3" fontId="7" fillId="16" borderId="0" xfId="8" applyNumberFormat="1" applyFill="1"/>
    <xf numFmtId="3" fontId="7" fillId="10" borderId="0" xfId="8" applyNumberFormat="1" applyFill="1"/>
    <xf numFmtId="3" fontId="7" fillId="7" borderId="0" xfId="8" applyNumberFormat="1" applyFill="1"/>
    <xf numFmtId="3" fontId="7" fillId="11" borderId="0" xfId="8" applyNumberFormat="1" applyFill="1"/>
    <xf numFmtId="3" fontId="7" fillId="12" borderId="0" xfId="8" applyNumberFormat="1" applyFill="1"/>
    <xf numFmtId="3" fontId="7" fillId="13" borderId="0" xfId="8" applyNumberFormat="1" applyFill="1"/>
    <xf numFmtId="3" fontId="13" fillId="14" borderId="0" xfId="8" applyNumberFormat="1" applyFont="1" applyFill="1"/>
    <xf numFmtId="3" fontId="7" fillId="0" borderId="0" xfId="8" applyNumberFormat="1"/>
    <xf numFmtId="3" fontId="7" fillId="15" borderId="0" xfId="8" applyNumberFormat="1" applyFill="1" applyAlignment="1">
      <alignment vertical="top" wrapText="1"/>
    </xf>
    <xf numFmtId="3" fontId="7" fillId="10" borderId="0" xfId="8" applyNumberFormat="1" applyFill="1" applyAlignment="1">
      <alignment vertical="top" wrapText="1"/>
    </xf>
    <xf numFmtId="3" fontId="7" fillId="7" borderId="0" xfId="8" applyNumberFormat="1" applyFill="1" applyAlignment="1">
      <alignment vertical="top" wrapText="1"/>
    </xf>
    <xf numFmtId="3" fontId="7" fillId="11" borderId="0" xfId="8" applyNumberFormat="1" applyFill="1" applyAlignment="1">
      <alignment vertical="top" wrapText="1"/>
    </xf>
    <xf numFmtId="3" fontId="7" fillId="12" borderId="0" xfId="8" applyNumberFormat="1" applyFill="1" applyAlignment="1">
      <alignment vertical="top" wrapText="1"/>
    </xf>
    <xf numFmtId="3" fontId="7" fillId="13" borderId="0" xfId="8" applyNumberFormat="1" applyFill="1" applyAlignment="1">
      <alignment vertical="top" wrapText="1"/>
    </xf>
    <xf numFmtId="3" fontId="7" fillId="16" borderId="0" xfId="8" applyNumberFormat="1" applyFill="1" applyAlignment="1">
      <alignment vertical="top" wrapText="1"/>
    </xf>
    <xf numFmtId="0" fontId="11" fillId="0" borderId="0" xfId="8" applyFont="1" applyFill="1" applyAlignment="1"/>
    <xf numFmtId="0" fontId="11" fillId="0" borderId="0" xfId="8" applyFont="1" applyAlignment="1"/>
    <xf numFmtId="3" fontId="7" fillId="9" borderId="0" xfId="8" applyNumberFormat="1" applyFill="1" applyAlignment="1"/>
    <xf numFmtId="3" fontId="7" fillId="10" borderId="0" xfId="8" applyNumberFormat="1" applyFill="1" applyAlignment="1"/>
    <xf numFmtId="3" fontId="7" fillId="7" borderId="0" xfId="8" applyNumberFormat="1" applyFill="1" applyAlignment="1"/>
    <xf numFmtId="3" fontId="7" fillId="11" borderId="0" xfId="8" applyNumberFormat="1" applyFill="1" applyAlignment="1"/>
    <xf numFmtId="3" fontId="7" fillId="12" borderId="0" xfId="8" applyNumberFormat="1" applyFill="1" applyAlignment="1"/>
    <xf numFmtId="3" fontId="7" fillId="13" borderId="0" xfId="8" applyNumberFormat="1" applyFill="1" applyAlignment="1"/>
    <xf numFmtId="3" fontId="7" fillId="16" borderId="0" xfId="8" applyNumberFormat="1" applyFill="1" applyAlignment="1"/>
    <xf numFmtId="3" fontId="7" fillId="15" borderId="0" xfId="8" applyNumberFormat="1" applyFill="1" applyAlignment="1"/>
    <xf numFmtId="0" fontId="7" fillId="0" borderId="0" xfId="8" applyAlignment="1"/>
    <xf numFmtId="0" fontId="7" fillId="0" borderId="0" xfId="8" applyFill="1" applyAlignment="1"/>
    <xf numFmtId="3" fontId="7" fillId="17" borderId="0" xfId="8" applyNumberFormat="1" applyFill="1" applyAlignment="1"/>
    <xf numFmtId="0" fontId="7" fillId="0" borderId="0" xfId="8" applyFill="1"/>
    <xf numFmtId="3" fontId="7" fillId="0" borderId="0" xfId="8" applyNumberFormat="1" applyFill="1"/>
    <xf numFmtId="3" fontId="7" fillId="15" borderId="0" xfId="9" applyNumberFormat="1" applyFont="1" applyFill="1" applyAlignment="1"/>
    <xf numFmtId="0" fontId="7" fillId="18" borderId="0" xfId="8" applyFill="1"/>
    <xf numFmtId="0" fontId="14" fillId="0" borderId="0" xfId="8" applyFont="1" applyFill="1" applyAlignment="1"/>
    <xf numFmtId="3" fontId="7" fillId="0" borderId="0" xfId="8" applyNumberFormat="1" applyAlignment="1"/>
    <xf numFmtId="3" fontId="15" fillId="0" borderId="0" xfId="8" applyNumberFormat="1" applyFont="1" applyAlignment="1"/>
    <xf numFmtId="49" fontId="11" fillId="0" borderId="0" xfId="8" applyNumberFormat="1" applyFont="1" applyFill="1" applyAlignment="1"/>
    <xf numFmtId="3" fontId="13" fillId="14" borderId="2" xfId="8" applyNumberFormat="1" applyFont="1" applyFill="1" applyBorder="1" applyAlignment="1"/>
    <xf numFmtId="3" fontId="15" fillId="0" borderId="0" xfId="8" applyNumberFormat="1" applyFont="1"/>
    <xf numFmtId="3" fontId="7" fillId="19" borderId="0" xfId="8" applyNumberFormat="1" applyFill="1" applyAlignment="1"/>
    <xf numFmtId="0" fontId="7" fillId="0" borderId="0" xfId="8" applyFont="1"/>
    <xf numFmtId="0" fontId="7" fillId="0" borderId="0" xfId="8" applyFont="1" applyFill="1"/>
    <xf numFmtId="3" fontId="13" fillId="14" borderId="0" xfId="8" applyNumberFormat="1" applyFont="1" applyFill="1" applyBorder="1" applyAlignment="1"/>
    <xf numFmtId="3" fontId="15" fillId="14" borderId="0" xfId="8" applyNumberFormat="1" applyFont="1" applyFill="1" applyBorder="1" applyAlignment="1"/>
    <xf numFmtId="0" fontId="14" fillId="0" borderId="0" xfId="8" applyFont="1"/>
    <xf numFmtId="0" fontId="14" fillId="0" borderId="0" xfId="8" applyFont="1" applyFill="1"/>
    <xf numFmtId="3" fontId="13" fillId="14" borderId="3" xfId="8" applyNumberFormat="1" applyFont="1" applyFill="1" applyBorder="1" applyAlignment="1"/>
    <xf numFmtId="3" fontId="13" fillId="14" borderId="4" xfId="8" applyNumberFormat="1" applyFont="1" applyFill="1" applyBorder="1" applyAlignment="1"/>
    <xf numFmtId="3" fontId="13" fillId="14" borderId="5" xfId="8" applyNumberFormat="1" applyFont="1" applyFill="1" applyBorder="1"/>
    <xf numFmtId="3" fontId="13" fillId="14" borderId="6" xfId="8" applyNumberFormat="1" applyFont="1" applyFill="1" applyBorder="1" applyAlignment="1"/>
    <xf numFmtId="3" fontId="13" fillId="14" borderId="7" xfId="8" applyNumberFormat="1" applyFont="1" applyFill="1" applyBorder="1"/>
    <xf numFmtId="0" fontId="7" fillId="0" borderId="0" xfId="8" applyAlignment="1">
      <alignment horizontal="center"/>
    </xf>
    <xf numFmtId="3" fontId="13" fillId="14" borderId="6" xfId="8" applyNumberFormat="1" applyFont="1" applyFill="1" applyBorder="1"/>
    <xf numFmtId="3" fontId="13" fillId="14" borderId="0" xfId="8" applyNumberFormat="1" applyFont="1" applyFill="1" applyBorder="1"/>
    <xf numFmtId="3" fontId="7" fillId="14" borderId="6" xfId="8" applyNumberFormat="1" applyFill="1" applyBorder="1"/>
    <xf numFmtId="3" fontId="7" fillId="14" borderId="0" xfId="8" applyNumberFormat="1" applyFill="1" applyBorder="1"/>
    <xf numFmtId="3" fontId="7" fillId="14" borderId="7" xfId="8" applyNumberFormat="1" applyFill="1" applyBorder="1"/>
    <xf numFmtId="3" fontId="13" fillId="14" borderId="8" xfId="8" applyNumberFormat="1" applyFont="1" applyFill="1" applyBorder="1"/>
    <xf numFmtId="3" fontId="13" fillId="14" borderId="9" xfId="8" applyNumberFormat="1" applyFont="1" applyFill="1" applyBorder="1"/>
    <xf numFmtId="3" fontId="13" fillId="14" borderId="10" xfId="8" applyNumberFormat="1" applyFont="1" applyFill="1" applyBorder="1"/>
    <xf numFmtId="3" fontId="7" fillId="0" borderId="0" xfId="8" applyNumberFormat="1" applyFont="1"/>
    <xf numFmtId="3" fontId="13" fillId="14" borderId="2" xfId="8" applyNumberFormat="1" applyFont="1" applyFill="1" applyBorder="1"/>
    <xf numFmtId="3" fontId="16" fillId="14" borderId="2" xfId="8" applyNumberFormat="1" applyFont="1" applyFill="1" applyBorder="1"/>
    <xf numFmtId="0" fontId="17" fillId="0" borderId="0" xfId="0" applyFont="1" applyAlignment="1">
      <alignment horizontal="right"/>
    </xf>
    <xf numFmtId="168" fontId="0" fillId="0" borderId="0" xfId="0" applyNumberFormat="1"/>
    <xf numFmtId="168" fontId="0" fillId="0" borderId="11" xfId="0" applyNumberFormat="1" applyBorder="1"/>
    <xf numFmtId="3" fontId="0" fillId="0" borderId="11" xfId="0" applyNumberFormat="1" applyBorder="1"/>
    <xf numFmtId="0" fontId="17" fillId="0" borderId="0" xfId="0" applyFont="1"/>
    <xf numFmtId="168" fontId="17" fillId="0" borderId="0" xfId="0" applyNumberFormat="1" applyFont="1"/>
    <xf numFmtId="168" fontId="17" fillId="0" borderId="11" xfId="0" applyNumberFormat="1" applyFont="1" applyBorder="1"/>
    <xf numFmtId="0" fontId="19" fillId="2" borderId="0" xfId="0" applyFont="1" applyFill="1"/>
    <xf numFmtId="0" fontId="18" fillId="0" borderId="0" xfId="0" applyFont="1" applyAlignment="1">
      <alignment horizontal="center"/>
    </xf>
    <xf numFmtId="0" fontId="11" fillId="9" borderId="0" xfId="8" applyFont="1" applyFill="1" applyAlignment="1">
      <alignment horizontal="center" vertical="center" wrapText="1"/>
    </xf>
    <xf numFmtId="0" fontId="11" fillId="10" borderId="0" xfId="8" applyFont="1" applyFill="1" applyAlignment="1">
      <alignment horizontal="center" vertical="center" wrapText="1"/>
    </xf>
  </cellXfs>
  <cellStyles count="10">
    <cellStyle name="AC Heading" xfId="1"/>
    <cellStyle name="Comma 2" xfId="2"/>
    <cellStyle name="Comma 2 2" xfId="3"/>
    <cellStyle name="Comma 3" xfId="4"/>
    <cellStyle name="Normal" xfId="0" builtinId="0"/>
    <cellStyle name="Normal 2" xfId="5"/>
    <cellStyle name="Normal 2 2" xfId="6"/>
    <cellStyle name="Normal 3" xfId="7"/>
    <cellStyle name="Normal_HRA RM Business Plan Analysis 1-10-11rev RS 2" xfId="8"/>
    <cellStyle name="Percent 2" xfId="9"/>
  </cellStyles>
  <dxfs count="3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4-15\HRA\Information%20for%20Dir%20&amp;%20Members%20Meeting%20-%20131113\Revised%20201314%20HRA%20BP%20-%20Position%20B%20(CPI+1%25)%201311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User%20Profile\david.watt\Desktop\HRA%202014-15%20Budget\Revised%20201314%20HRA%20BP%20-%20Position%20A%20(RPI+0.5%25+&#163;2)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sultcov\ConsultCoventry\Documents%20and%20Settings\dwatt\Local%20Settings\Temporary%20Internet%20Files\OLK66\HRA%20RM%20Business%20Plan%20Analysis%201-10-11rev%20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A BP Assumptions"/>
      <sheetName val="Strategic Assumptions"/>
      <sheetName val="Lists"/>
      <sheetName val="RPI"/>
      <sheetName val="HRA Data "/>
      <sheetName val="HRA detail"/>
      <sheetName val="Summary 2013-17 CC"/>
      <sheetName val="New Build"/>
      <sheetName val="Management Costs"/>
      <sheetName val="Management Costs (2)"/>
      <sheetName val="RTB's"/>
      <sheetName val="3 Proposals Analysis"/>
      <sheetName val="Charts"/>
      <sheetName val="HRA Assumptions"/>
      <sheetName val="HRA"/>
      <sheetName val="HRA (2)"/>
      <sheetName val="HRA (3)"/>
      <sheetName val="Capital"/>
      <sheetName val="TreasAdv"/>
      <sheetName val="Main"/>
      <sheetName val="Income"/>
      <sheetName val="Management"/>
      <sheetName val="Properties"/>
      <sheetName val="2013-14 Original Budget"/>
      <sheetName val="Revenue - Responsive &amp; Cyclical"/>
      <sheetName val="Pre-Planned"/>
      <sheetName val="Responsive Repairs"/>
      <sheetName val="RevRepairs"/>
      <sheetName val="CapProg"/>
      <sheetName val="Detailed Capital Prog"/>
      <sheetName val="SCS First BP"/>
      <sheetName val="Detailed Capital Prog (2)"/>
      <sheetName val="Funding"/>
      <sheetName val="Financing"/>
      <sheetName val="Treasury"/>
      <sheetName val="Assumptions"/>
      <sheetName val="NewBuild"/>
      <sheetName val="TreasurySum"/>
      <sheetName val="CFFixed"/>
      <sheetName val="CF1"/>
      <sheetName val="CF2"/>
      <sheetName val="CF3"/>
      <sheetName val="CF4"/>
      <sheetName val="CF5"/>
      <sheetName val="CF6"/>
      <sheetName val="CF7"/>
      <sheetName val="CF8"/>
      <sheetName val="CF9"/>
      <sheetName val="CF10"/>
      <sheetName val="CFNB"/>
      <sheetName val="CFTotal"/>
    </sheetNames>
    <sheetDataSet>
      <sheetData sheetId="0"/>
      <sheetData sheetId="1"/>
      <sheetData sheetId="2">
        <row r="1">
          <cell r="C1" t="str">
            <v>RTB's/Other Disposals</v>
          </cell>
        </row>
        <row r="2">
          <cell r="A2">
            <v>-0.3</v>
          </cell>
          <cell r="C2">
            <v>-1</v>
          </cell>
        </row>
        <row r="3">
          <cell r="A3">
            <v>-0.29499999999999998</v>
          </cell>
          <cell r="C3">
            <v>-2</v>
          </cell>
        </row>
        <row r="4">
          <cell r="A4">
            <v>-0.28999999999999998</v>
          </cell>
          <cell r="C4">
            <v>-3</v>
          </cell>
        </row>
        <row r="5">
          <cell r="A5">
            <v>-0.28499999999999998</v>
          </cell>
          <cell r="C5">
            <v>-4</v>
          </cell>
        </row>
        <row r="6">
          <cell r="A6">
            <v>-0.27999999999999997</v>
          </cell>
          <cell r="C6">
            <v>-5</v>
          </cell>
        </row>
        <row r="7">
          <cell r="A7">
            <v>-0.27499999999999997</v>
          </cell>
          <cell r="C7">
            <v>-6</v>
          </cell>
        </row>
        <row r="8">
          <cell r="A8">
            <v>-0.26999999999999996</v>
          </cell>
          <cell r="C8">
            <v>-7</v>
          </cell>
        </row>
        <row r="9">
          <cell r="A9">
            <v>-0.26499999999999996</v>
          </cell>
          <cell r="C9">
            <v>-8</v>
          </cell>
        </row>
        <row r="10">
          <cell r="A10">
            <v>-0.25999999999999995</v>
          </cell>
          <cell r="C10">
            <v>-9</v>
          </cell>
        </row>
        <row r="11">
          <cell r="A11">
            <v>-0.25499999999999995</v>
          </cell>
          <cell r="C11">
            <v>-10</v>
          </cell>
        </row>
        <row r="12">
          <cell r="A12">
            <v>-0.24999999999999994</v>
          </cell>
          <cell r="C12">
            <v>-11</v>
          </cell>
        </row>
        <row r="13">
          <cell r="A13">
            <v>-0.24499999999999994</v>
          </cell>
          <cell r="C13">
            <v>-12</v>
          </cell>
        </row>
        <row r="14">
          <cell r="A14">
            <v>-0.23999999999999994</v>
          </cell>
          <cell r="C14">
            <v>-13</v>
          </cell>
        </row>
        <row r="15">
          <cell r="A15">
            <v>-0.23499999999999993</v>
          </cell>
          <cell r="C15">
            <v>-14</v>
          </cell>
        </row>
        <row r="16">
          <cell r="A16">
            <v>-0.22999999999999993</v>
          </cell>
          <cell r="C16">
            <v>-15</v>
          </cell>
        </row>
        <row r="17">
          <cell r="A17">
            <v>-0.22499999999999992</v>
          </cell>
          <cell r="C17">
            <v>-16</v>
          </cell>
        </row>
        <row r="18">
          <cell r="A18">
            <v>-0.21999999999999992</v>
          </cell>
          <cell r="C18">
            <v>-17</v>
          </cell>
        </row>
        <row r="19">
          <cell r="A19">
            <v>-0.21499999999999991</v>
          </cell>
          <cell r="C19">
            <v>-18</v>
          </cell>
        </row>
        <row r="20">
          <cell r="A20">
            <v>-0.20999999999999991</v>
          </cell>
          <cell r="C20">
            <v>-19</v>
          </cell>
        </row>
        <row r="21">
          <cell r="A21">
            <v>-0.2049999999999999</v>
          </cell>
          <cell r="C21">
            <v>-20</v>
          </cell>
        </row>
        <row r="22">
          <cell r="A22">
            <v>-0.1999999999999999</v>
          </cell>
          <cell r="C22">
            <v>-21</v>
          </cell>
        </row>
        <row r="23">
          <cell r="A23">
            <v>-0.1949999999999999</v>
          </cell>
          <cell r="C23">
            <v>-22</v>
          </cell>
        </row>
        <row r="24">
          <cell r="A24">
            <v>-0.18999999999999989</v>
          </cell>
          <cell r="C24">
            <v>-23</v>
          </cell>
        </row>
        <row r="25">
          <cell r="A25">
            <v>-0.18499999999999989</v>
          </cell>
          <cell r="C25">
            <v>-24</v>
          </cell>
        </row>
        <row r="26">
          <cell r="A26">
            <v>-0.17999999999999988</v>
          </cell>
          <cell r="C26">
            <v>-25</v>
          </cell>
        </row>
        <row r="27">
          <cell r="A27">
            <v>-0.17499999999999988</v>
          </cell>
          <cell r="C27">
            <v>-26</v>
          </cell>
        </row>
        <row r="28">
          <cell r="A28">
            <v>-0.16999999999999987</v>
          </cell>
          <cell r="C28">
            <v>-27</v>
          </cell>
        </row>
        <row r="29">
          <cell r="A29">
            <v>-0.16499999999999987</v>
          </cell>
          <cell r="C29">
            <v>-28</v>
          </cell>
        </row>
        <row r="30">
          <cell r="A30">
            <v>-0.15999999999999986</v>
          </cell>
          <cell r="C30">
            <v>-29</v>
          </cell>
        </row>
        <row r="31">
          <cell r="A31">
            <v>-0.15499999999999986</v>
          </cell>
          <cell r="C31">
            <v>-30</v>
          </cell>
        </row>
        <row r="32">
          <cell r="A32">
            <v>-0.14999999999999986</v>
          </cell>
          <cell r="C32">
            <v>-31</v>
          </cell>
        </row>
        <row r="33">
          <cell r="A33">
            <v>-0.14499999999999985</v>
          </cell>
          <cell r="C33">
            <v>-32</v>
          </cell>
        </row>
        <row r="34">
          <cell r="A34">
            <v>-0.13999999999999985</v>
          </cell>
          <cell r="C34">
            <v>-33</v>
          </cell>
        </row>
        <row r="35">
          <cell r="A35">
            <v>-0.13499999999999984</v>
          </cell>
          <cell r="C35">
            <v>-34</v>
          </cell>
        </row>
        <row r="36">
          <cell r="A36">
            <v>-0.12999999999999984</v>
          </cell>
          <cell r="C36">
            <v>-35</v>
          </cell>
        </row>
        <row r="37">
          <cell r="A37">
            <v>-0.12499999999999983</v>
          </cell>
          <cell r="C37">
            <v>-36</v>
          </cell>
        </row>
        <row r="38">
          <cell r="A38">
            <v>-0.11999999999999983</v>
          </cell>
          <cell r="C38">
            <v>-37</v>
          </cell>
        </row>
        <row r="39">
          <cell r="A39">
            <v>-0.11499999999999982</v>
          </cell>
          <cell r="C39">
            <v>-38</v>
          </cell>
        </row>
        <row r="40">
          <cell r="A40">
            <v>-0.10999999999999982</v>
          </cell>
          <cell r="C40">
            <v>-39</v>
          </cell>
        </row>
        <row r="41">
          <cell r="A41">
            <v>-0.10499999999999982</v>
          </cell>
          <cell r="C41">
            <v>-40</v>
          </cell>
        </row>
        <row r="42">
          <cell r="A42">
            <v>-9.9999999999999811E-2</v>
          </cell>
          <cell r="C42">
            <v>-41</v>
          </cell>
        </row>
        <row r="43">
          <cell r="A43">
            <v>-9.4999999999999807E-2</v>
          </cell>
          <cell r="C43">
            <v>-42</v>
          </cell>
        </row>
        <row r="44">
          <cell r="A44">
            <v>-8.9999999999999802E-2</v>
          </cell>
          <cell r="C44">
            <v>-43</v>
          </cell>
        </row>
        <row r="45">
          <cell r="A45">
            <v>-8.4999999999999798E-2</v>
          </cell>
          <cell r="C45">
            <v>-44</v>
          </cell>
        </row>
        <row r="46">
          <cell r="A46">
            <v>-7.9999999999999793E-2</v>
          </cell>
          <cell r="C46">
            <v>-45</v>
          </cell>
        </row>
        <row r="47">
          <cell r="A47">
            <v>-7.4999999999999789E-2</v>
          </cell>
          <cell r="C47">
            <v>-46</v>
          </cell>
        </row>
        <row r="48">
          <cell r="A48">
            <v>-6.9999999999999785E-2</v>
          </cell>
          <cell r="C48">
            <v>-47</v>
          </cell>
        </row>
        <row r="49">
          <cell r="A49">
            <v>-6.499999999999978E-2</v>
          </cell>
          <cell r="C49">
            <v>-48</v>
          </cell>
        </row>
        <row r="50">
          <cell r="A50">
            <v>-5.9999999999999783E-2</v>
          </cell>
          <cell r="C50">
            <v>-49</v>
          </cell>
        </row>
        <row r="51">
          <cell r="A51">
            <v>-5.4999999999999785E-2</v>
          </cell>
          <cell r="C51">
            <v>-50</v>
          </cell>
        </row>
        <row r="52">
          <cell r="A52">
            <v>-4.9999999999999788E-2</v>
          </cell>
          <cell r="C52">
            <v>-51</v>
          </cell>
        </row>
        <row r="53">
          <cell r="A53">
            <v>-4.499999999999979E-2</v>
          </cell>
          <cell r="C53">
            <v>-52</v>
          </cell>
        </row>
        <row r="54">
          <cell r="A54">
            <v>-3.9999999999999793E-2</v>
          </cell>
          <cell r="C54">
            <v>-53</v>
          </cell>
        </row>
        <row r="55">
          <cell r="A55">
            <v>-3.4999999999999795E-2</v>
          </cell>
          <cell r="C55">
            <v>-54</v>
          </cell>
        </row>
        <row r="56">
          <cell r="A56">
            <v>-2.9999999999999794E-2</v>
          </cell>
          <cell r="C56">
            <v>-55</v>
          </cell>
        </row>
        <row r="57">
          <cell r="A57">
            <v>-2.4999999999999793E-2</v>
          </cell>
          <cell r="C57">
            <v>-56</v>
          </cell>
        </row>
        <row r="58">
          <cell r="A58">
            <v>-1.9999999999999792E-2</v>
          </cell>
          <cell r="C58">
            <v>-57</v>
          </cell>
        </row>
        <row r="59">
          <cell r="A59">
            <v>-1.4999999999999791E-2</v>
          </cell>
          <cell r="C59">
            <v>-58</v>
          </cell>
        </row>
        <row r="60">
          <cell r="A60">
            <v>-9.9999999999997903E-3</v>
          </cell>
          <cell r="C60">
            <v>-59</v>
          </cell>
        </row>
        <row r="61">
          <cell r="A61">
            <v>-4.9999999999997902E-3</v>
          </cell>
          <cell r="C61">
            <v>-60</v>
          </cell>
        </row>
        <row r="62">
          <cell r="A62">
            <v>2.0990154059319366E-16</v>
          </cell>
          <cell r="C62">
            <v>-61</v>
          </cell>
        </row>
        <row r="63">
          <cell r="A63">
            <v>5.00000000000021E-3</v>
          </cell>
          <cell r="C63">
            <v>-62</v>
          </cell>
        </row>
        <row r="64">
          <cell r="A64">
            <v>1.000000000000021E-2</v>
          </cell>
          <cell r="C64">
            <v>-63</v>
          </cell>
        </row>
        <row r="65">
          <cell r="A65">
            <v>1.5000000000000211E-2</v>
          </cell>
          <cell r="C65">
            <v>-64</v>
          </cell>
        </row>
        <row r="66">
          <cell r="A66">
            <v>2.0000000000000212E-2</v>
          </cell>
          <cell r="C66">
            <v>-65</v>
          </cell>
        </row>
        <row r="67">
          <cell r="A67">
            <v>2.5000000000000213E-2</v>
          </cell>
          <cell r="C67">
            <v>-66</v>
          </cell>
        </row>
        <row r="68">
          <cell r="A68">
            <v>3.0000000000000214E-2</v>
          </cell>
          <cell r="C68">
            <v>-67</v>
          </cell>
        </row>
        <row r="69">
          <cell r="A69">
            <v>3.5000000000000211E-2</v>
          </cell>
          <cell r="C69">
            <v>-68</v>
          </cell>
        </row>
        <row r="70">
          <cell r="A70">
            <v>4.0000000000000209E-2</v>
          </cell>
          <cell r="C70">
            <v>-69</v>
          </cell>
        </row>
        <row r="71">
          <cell r="A71">
            <v>4.5000000000000207E-2</v>
          </cell>
          <cell r="C71">
            <v>-70</v>
          </cell>
        </row>
        <row r="72">
          <cell r="A72">
            <v>5.0000000000000204E-2</v>
          </cell>
          <cell r="C72">
            <v>-71</v>
          </cell>
        </row>
        <row r="73">
          <cell r="A73">
            <v>5.5000000000000202E-2</v>
          </cell>
          <cell r="C73">
            <v>-72</v>
          </cell>
        </row>
        <row r="74">
          <cell r="A74">
            <v>6.0000000000000199E-2</v>
          </cell>
          <cell r="C74">
            <v>-73</v>
          </cell>
        </row>
        <row r="75">
          <cell r="A75">
            <v>6.5000000000000197E-2</v>
          </cell>
          <cell r="C75">
            <v>-74</v>
          </cell>
        </row>
        <row r="76">
          <cell r="A76">
            <v>7.0000000000000201E-2</v>
          </cell>
          <cell r="C76">
            <v>-75</v>
          </cell>
        </row>
        <row r="77">
          <cell r="A77">
            <v>7.5000000000000205E-2</v>
          </cell>
          <cell r="C77">
            <v>-76</v>
          </cell>
        </row>
        <row r="78">
          <cell r="A78">
            <v>8.000000000000021E-2</v>
          </cell>
          <cell r="C78">
            <v>-77</v>
          </cell>
        </row>
        <row r="79">
          <cell r="A79">
            <v>8.5000000000000214E-2</v>
          </cell>
          <cell r="C79">
            <v>-78</v>
          </cell>
        </row>
        <row r="80">
          <cell r="A80">
            <v>9.0000000000000219E-2</v>
          </cell>
          <cell r="C80">
            <v>-79</v>
          </cell>
        </row>
        <row r="81">
          <cell r="A81">
            <v>9.5000000000000223E-2</v>
          </cell>
          <cell r="C81">
            <v>-80</v>
          </cell>
        </row>
        <row r="82">
          <cell r="A82">
            <v>0.10000000000000023</v>
          </cell>
          <cell r="C82">
            <v>-81</v>
          </cell>
        </row>
        <row r="83">
          <cell r="A83">
            <v>0.10500000000000023</v>
          </cell>
          <cell r="C83">
            <v>-82</v>
          </cell>
        </row>
        <row r="84">
          <cell r="A84">
            <v>0.11000000000000024</v>
          </cell>
          <cell r="C84">
            <v>-83</v>
          </cell>
        </row>
        <row r="85">
          <cell r="A85">
            <v>0.11500000000000024</v>
          </cell>
          <cell r="C85">
            <v>-84</v>
          </cell>
        </row>
        <row r="86">
          <cell r="A86">
            <v>0.12000000000000025</v>
          </cell>
          <cell r="C86">
            <v>-85</v>
          </cell>
        </row>
        <row r="87">
          <cell r="A87">
            <v>0.12500000000000025</v>
          </cell>
          <cell r="C87">
            <v>-86</v>
          </cell>
        </row>
        <row r="88">
          <cell r="A88">
            <v>0.13000000000000025</v>
          </cell>
          <cell r="C88">
            <v>-87</v>
          </cell>
        </row>
        <row r="89">
          <cell r="A89">
            <v>0.13500000000000026</v>
          </cell>
          <cell r="C89">
            <v>-88</v>
          </cell>
        </row>
        <row r="90">
          <cell r="A90">
            <v>0.14000000000000026</v>
          </cell>
          <cell r="C90">
            <v>-89</v>
          </cell>
        </row>
        <row r="91">
          <cell r="A91">
            <v>0.14500000000000027</v>
          </cell>
          <cell r="C91">
            <v>-90</v>
          </cell>
        </row>
        <row r="92">
          <cell r="A92">
            <v>0.15000000000000027</v>
          </cell>
          <cell r="C92">
            <v>-91</v>
          </cell>
        </row>
        <row r="93">
          <cell r="A93">
            <v>0.15500000000000028</v>
          </cell>
          <cell r="C93">
            <v>-92</v>
          </cell>
        </row>
        <row r="94">
          <cell r="A94">
            <v>0.16000000000000028</v>
          </cell>
          <cell r="C94">
            <v>-93</v>
          </cell>
        </row>
        <row r="95">
          <cell r="A95">
            <v>0.16500000000000029</v>
          </cell>
          <cell r="C95">
            <v>-94</v>
          </cell>
        </row>
        <row r="96">
          <cell r="A96">
            <v>0.17000000000000029</v>
          </cell>
          <cell r="C96">
            <v>-95</v>
          </cell>
        </row>
        <row r="97">
          <cell r="A97">
            <v>0.17500000000000029</v>
          </cell>
          <cell r="C97">
            <v>-96</v>
          </cell>
        </row>
        <row r="98">
          <cell r="A98">
            <v>0.1800000000000003</v>
          </cell>
          <cell r="C98">
            <v>-97</v>
          </cell>
        </row>
        <row r="99">
          <cell r="A99">
            <v>0.1850000000000003</v>
          </cell>
          <cell r="C99">
            <v>-98</v>
          </cell>
        </row>
        <row r="100">
          <cell r="A100">
            <v>0.19000000000000031</v>
          </cell>
          <cell r="C100">
            <v>-99</v>
          </cell>
        </row>
        <row r="101">
          <cell r="A101">
            <v>0.19500000000000031</v>
          </cell>
          <cell r="C101">
            <v>-100</v>
          </cell>
        </row>
        <row r="102">
          <cell r="A102">
            <v>0.20000000000000032</v>
          </cell>
          <cell r="C102">
            <v>-101</v>
          </cell>
        </row>
        <row r="103">
          <cell r="A103">
            <v>0.20500000000000032</v>
          </cell>
          <cell r="C103">
            <v>-102</v>
          </cell>
        </row>
        <row r="104">
          <cell r="A104">
            <v>0.21000000000000033</v>
          </cell>
          <cell r="C104">
            <v>-103</v>
          </cell>
        </row>
        <row r="105">
          <cell r="A105">
            <v>0.21500000000000033</v>
          </cell>
          <cell r="C105">
            <v>-104</v>
          </cell>
        </row>
        <row r="106">
          <cell r="A106">
            <v>0.22000000000000033</v>
          </cell>
          <cell r="C106">
            <v>-105</v>
          </cell>
        </row>
        <row r="107">
          <cell r="A107">
            <v>0.22500000000000034</v>
          </cell>
          <cell r="C107">
            <v>-106</v>
          </cell>
        </row>
        <row r="108">
          <cell r="A108">
            <v>0.23000000000000034</v>
          </cell>
          <cell r="C108">
            <v>-107</v>
          </cell>
        </row>
        <row r="109">
          <cell r="A109">
            <v>0.23500000000000035</v>
          </cell>
          <cell r="C109">
            <v>-108</v>
          </cell>
        </row>
        <row r="110">
          <cell r="A110">
            <v>0.24000000000000035</v>
          </cell>
          <cell r="C110">
            <v>-109</v>
          </cell>
        </row>
        <row r="111">
          <cell r="A111">
            <v>0.24500000000000036</v>
          </cell>
          <cell r="C111">
            <v>-110</v>
          </cell>
        </row>
        <row r="112">
          <cell r="A112">
            <v>0.25000000000000033</v>
          </cell>
          <cell r="C112">
            <v>-111</v>
          </cell>
        </row>
        <row r="113">
          <cell r="A113">
            <v>0.25500000000000034</v>
          </cell>
          <cell r="C113">
            <v>-112</v>
          </cell>
        </row>
        <row r="114">
          <cell r="A114">
            <v>0.26000000000000034</v>
          </cell>
          <cell r="C114">
            <v>-113</v>
          </cell>
        </row>
        <row r="115">
          <cell r="A115">
            <v>0.26500000000000035</v>
          </cell>
          <cell r="C115">
            <v>-114</v>
          </cell>
        </row>
        <row r="116">
          <cell r="A116">
            <v>0.27000000000000035</v>
          </cell>
          <cell r="C116">
            <v>-115</v>
          </cell>
        </row>
        <row r="117">
          <cell r="A117">
            <v>0.27500000000000036</v>
          </cell>
          <cell r="C117">
            <v>-116</v>
          </cell>
        </row>
        <row r="118">
          <cell r="A118">
            <v>0.28000000000000036</v>
          </cell>
          <cell r="C118">
            <v>-117</v>
          </cell>
        </row>
        <row r="119">
          <cell r="A119">
            <v>0.28500000000000036</v>
          </cell>
          <cell r="C119">
            <v>-118</v>
          </cell>
        </row>
        <row r="120">
          <cell r="A120">
            <v>0.29000000000000037</v>
          </cell>
          <cell r="C120">
            <v>-119</v>
          </cell>
        </row>
        <row r="121">
          <cell r="A121">
            <v>0.29500000000000037</v>
          </cell>
          <cell r="C121">
            <v>-120</v>
          </cell>
        </row>
        <row r="122">
          <cell r="A122">
            <v>0.30000000000000038</v>
          </cell>
          <cell r="C122">
            <v>-121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6">
          <cell r="D46">
            <v>7876.16</v>
          </cell>
          <cell r="E46">
            <v>10936.145</v>
          </cell>
          <cell r="F46">
            <v>9390.2949999999983</v>
          </cell>
          <cell r="G46">
            <v>9096.7949999999983</v>
          </cell>
          <cell r="H46">
            <v>8697.744999999999</v>
          </cell>
          <cell r="I46">
            <v>8490.494999999999</v>
          </cell>
          <cell r="K46">
            <v>8182.2449999999999</v>
          </cell>
          <cell r="L46">
            <v>7132.2449999999999</v>
          </cell>
          <cell r="M46">
            <v>6682.2449999999999</v>
          </cell>
          <cell r="N46">
            <v>38791.925000000003</v>
          </cell>
          <cell r="O46">
            <v>38041.925000000003</v>
          </cell>
          <cell r="P46">
            <v>37373.925000000003</v>
          </cell>
          <cell r="Q46">
            <v>32023.924999999999</v>
          </cell>
        </row>
      </sheetData>
      <sheetData sheetId="31"/>
      <sheetData sheetId="32"/>
      <sheetData sheetId="33"/>
      <sheetData sheetId="34"/>
      <sheetData sheetId="35"/>
      <sheetData sheetId="36">
        <row r="12">
          <cell r="AB12">
            <v>1225101</v>
          </cell>
        </row>
        <row r="45">
          <cell r="AH45">
            <v>829160</v>
          </cell>
          <cell r="AI45">
            <v>514720</v>
          </cell>
          <cell r="AJ45">
            <v>1433705</v>
          </cell>
          <cell r="AK45">
            <v>205888</v>
          </cell>
          <cell r="AL45">
            <v>205888</v>
          </cell>
        </row>
        <row r="56">
          <cell r="AH56">
            <v>4761147</v>
          </cell>
          <cell r="AI56">
            <v>4672835</v>
          </cell>
          <cell r="AJ56">
            <v>3598394</v>
          </cell>
          <cell r="AK56">
            <v>4351542</v>
          </cell>
          <cell r="AL56">
            <v>3361950</v>
          </cell>
        </row>
        <row r="89">
          <cell r="AA89">
            <v>727007</v>
          </cell>
        </row>
        <row r="2602">
          <cell r="C2602">
            <v>0</v>
          </cell>
          <cell r="J2602">
            <v>-46503.706070336899</v>
          </cell>
          <cell r="K2602">
            <v>-65258.847876384854</v>
          </cell>
          <cell r="L2602">
            <v>-80536.431525405555</v>
          </cell>
          <cell r="M2602">
            <v>-97286.425358923123</v>
          </cell>
          <cell r="N2602">
            <v>-112391.42298044011</v>
          </cell>
          <cell r="O2602">
            <v>-138687.55972959378</v>
          </cell>
          <cell r="P2602">
            <v>-167169.68085381473</v>
          </cell>
          <cell r="Q2602">
            <v>-191199.48192103545</v>
          </cell>
          <cell r="R2602">
            <v>-217739.2658120573</v>
          </cell>
          <cell r="S2602">
            <v>-241431.30435523487</v>
          </cell>
          <cell r="T2602">
            <v>-269883.12183609017</v>
          </cell>
          <cell r="U2602">
            <v>-297324.20823400066</v>
          </cell>
          <cell r="V2602">
            <v>-323785.14979586995</v>
          </cell>
          <cell r="W2602">
            <v>-351383.31080568652</v>
          </cell>
          <cell r="X2602">
            <v>-377864.95113096497</v>
          </cell>
          <cell r="Y2602">
            <v>-410657.76264227636</v>
          </cell>
          <cell r="Z2602">
            <v>-446403.46339251864</v>
          </cell>
          <cell r="AA2602">
            <v>-477327.18962155102</v>
          </cell>
          <cell r="AB2602">
            <v>-510603.33556716435</v>
          </cell>
          <cell r="AC2602">
            <v>-541722.46552973264</v>
          </cell>
          <cell r="AD2602">
            <v>-578639.12738757255</v>
          </cell>
          <cell r="AE2602">
            <v>-609856.18572963914</v>
          </cell>
          <cell r="AF2602">
            <v>-645067.54056045227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RPI"/>
      <sheetName val="HRA Data "/>
      <sheetName val="Summary 2013-17 CC"/>
      <sheetName val="Management Costs (2)"/>
      <sheetName val="RTB's"/>
      <sheetName val="Charts"/>
      <sheetName val="HRA"/>
      <sheetName val="2013-14 Original Budget"/>
      <sheetName val="Capital"/>
      <sheetName val="TreasAdv"/>
      <sheetName val="Main"/>
      <sheetName val="Income"/>
      <sheetName val="Management"/>
      <sheetName val="Properties"/>
      <sheetName val="3 Proposals Analysis"/>
      <sheetName val="Revenue - Responsive &amp; Cyclical"/>
      <sheetName val="Pre-Planned"/>
      <sheetName val="Responsive Repairs"/>
      <sheetName val="Monitoring Analysis"/>
      <sheetName val="RevRepairs"/>
      <sheetName val="CapProg"/>
      <sheetName val="Detailed Capital Prog"/>
      <sheetName val="SCS First BP"/>
      <sheetName val="Detailed Capital Prog (2)"/>
      <sheetName val="Funding"/>
      <sheetName val="Financing"/>
      <sheetName val="Treasury"/>
      <sheetName val="Assumptions"/>
      <sheetName val="NewBuild"/>
      <sheetName val="TreasurySum"/>
      <sheetName val="CFFixed"/>
      <sheetName val="CF1"/>
      <sheetName val="CF2"/>
      <sheetName val="CF3"/>
      <sheetName val="CF4"/>
      <sheetName val="CF5"/>
      <sheetName val="CF6"/>
      <sheetName val="CF7"/>
      <sheetName val="CF8"/>
      <sheetName val="CF9"/>
      <sheetName val="CF10"/>
      <sheetName val="CFNB"/>
      <sheetName val="CF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/>
          </cell>
          <cell r="D2" t="str">
            <v/>
          </cell>
        </row>
        <row r="5">
          <cell r="A5" t="str">
            <v>£'000</v>
          </cell>
        </row>
      </sheetData>
      <sheetData sheetId="8"/>
      <sheetData sheetId="9"/>
      <sheetData sheetId="10"/>
      <sheetData sheetId="11">
        <row r="4">
          <cell r="B4" t="str">
            <v>Oxford City Council</v>
          </cell>
          <cell r="I4" t="str">
            <v/>
          </cell>
        </row>
        <row r="8">
          <cell r="B8">
            <v>2012.13</v>
          </cell>
        </row>
        <row r="23">
          <cell r="B23">
            <v>2620000</v>
          </cell>
        </row>
        <row r="50">
          <cell r="A50">
            <v>1000</v>
          </cell>
        </row>
        <row r="55">
          <cell r="A55" t="str">
            <v>£'000</v>
          </cell>
        </row>
      </sheetData>
      <sheetData sheetId="12">
        <row r="542">
          <cell r="D542">
            <v>303999</v>
          </cell>
          <cell r="E542">
            <v>503299</v>
          </cell>
          <cell r="F542">
            <v>638881.47499999998</v>
          </cell>
          <cell r="G542">
            <v>738903.51187499997</v>
          </cell>
          <cell r="H542">
            <v>811220.63092187489</v>
          </cell>
          <cell r="I542">
            <v>831501.14669492166</v>
          </cell>
          <cell r="J542">
            <v>852288.67536229466</v>
          </cell>
          <cell r="K542">
            <v>873595.89224635193</v>
          </cell>
          <cell r="L542">
            <v>895435.7895525106</v>
          </cell>
          <cell r="M542">
            <v>917821.6842913233</v>
          </cell>
          <cell r="N542">
            <v>940767.2263986062</v>
          </cell>
          <cell r="O542">
            <v>964286.40705857123</v>
          </cell>
          <cell r="P542">
            <v>988393.56723503559</v>
          </cell>
          <cell r="Q542">
            <v>1013103.4064159114</v>
          </cell>
          <cell r="R542">
            <v>1038430.9915763091</v>
          </cell>
          <cell r="S542">
            <v>1064391.7663657167</v>
          </cell>
          <cell r="T542">
            <v>1091001.5605248595</v>
          </cell>
          <cell r="U542">
            <v>1118276.599537981</v>
          </cell>
          <cell r="V542">
            <v>1146233.5145264303</v>
          </cell>
          <cell r="W542">
            <v>1174889.3523895908</v>
          </cell>
          <cell r="X542">
            <v>1204261.5861993306</v>
          </cell>
          <cell r="Y542">
            <v>1234368.1258543136</v>
          </cell>
          <cell r="Z542">
            <v>1265227.3290006714</v>
          </cell>
          <cell r="AA542">
            <v>1296858.012225688</v>
          </cell>
          <cell r="AB542">
            <v>1329279.4625313301</v>
          </cell>
          <cell r="AC542">
            <v>1362511.4490946133</v>
          </cell>
          <cell r="AD542">
            <v>1396574.2353219783</v>
          </cell>
          <cell r="AE542">
            <v>1431488.5912050279</v>
          </cell>
          <cell r="AF542">
            <v>1467275.8059851534</v>
          </cell>
          <cell r="AG542">
            <v>1503957.7011347821</v>
          </cell>
          <cell r="AH542">
            <v>1541556.6436631514</v>
          </cell>
          <cell r="AI542">
            <v>1580095.5597547302</v>
          </cell>
          <cell r="AJ542">
            <v>1619597.9487485983</v>
          </cell>
          <cell r="AK542">
            <v>1660087.8974673129</v>
          </cell>
          <cell r="AL542">
            <v>1701590.0949039957</v>
          </cell>
          <cell r="AM542">
            <v>1744129.8472765952</v>
          </cell>
          <cell r="AN542">
            <v>1787733.09345851</v>
          </cell>
          <cell r="AO542">
            <v>1832426.4207949727</v>
          </cell>
          <cell r="AP542">
            <v>1878237.0813148469</v>
          </cell>
          <cell r="AQ542">
            <v>1925193.008347718</v>
          </cell>
          <cell r="AR542">
            <v>1973322.8335564109</v>
          </cell>
          <cell r="AS542">
            <v>2022655.9043953209</v>
          </cell>
          <cell r="AT542">
            <v>2073222.3020052037</v>
          </cell>
          <cell r="AU542">
            <v>2125052.8595553339</v>
          </cell>
          <cell r="AV542">
            <v>2178179.1810442167</v>
          </cell>
          <cell r="AW542">
            <v>2232633.6605703221</v>
          </cell>
          <cell r="AX542">
            <v>2288449.5020845803</v>
          </cell>
          <cell r="AY542">
            <v>2345660.7396366945</v>
          </cell>
          <cell r="AZ542">
            <v>2404302.2581276121</v>
          </cell>
          <cell r="BA542">
            <v>2464409.8145808019</v>
          </cell>
          <cell r="BB542">
            <v>2526020.0599453216</v>
          </cell>
          <cell r="BC542">
            <v>2589170.5614439547</v>
          </cell>
          <cell r="BD542">
            <v>2653899.8254800532</v>
          </cell>
          <cell r="BE542">
            <v>2720247.3211170542</v>
          </cell>
          <cell r="BF542">
            <v>2788253.5041449806</v>
          </cell>
          <cell r="BG542">
            <v>2857959.841748605</v>
          </cell>
          <cell r="BH542">
            <v>2929408.8377923197</v>
          </cell>
          <cell r="BI542">
            <v>3002644.0587371276</v>
          </cell>
          <cell r="BJ542">
            <v>3077710.1602055561</v>
          </cell>
          <cell r="BK542">
            <v>3154652.9142106944</v>
          </cell>
        </row>
        <row r="554">
          <cell r="D554">
            <v>464267</v>
          </cell>
          <cell r="E554">
            <v>433833</v>
          </cell>
          <cell r="F554">
            <v>444678.82499999995</v>
          </cell>
          <cell r="G554">
            <v>455795.79562499997</v>
          </cell>
          <cell r="H554">
            <v>467190.69051562494</v>
          </cell>
          <cell r="I554">
            <v>478870.45777851553</v>
          </cell>
          <cell r="J554">
            <v>490842.21922297834</v>
          </cell>
          <cell r="K554">
            <v>503113.27470355277</v>
          </cell>
          <cell r="L554">
            <v>515691.10657114151</v>
          </cell>
          <cell r="M554">
            <v>528583.38423542003</v>
          </cell>
          <cell r="N554">
            <v>541797.96884130547</v>
          </cell>
          <cell r="O554">
            <v>555342.91806233802</v>
          </cell>
          <cell r="P554">
            <v>569226.49101389642</v>
          </cell>
          <cell r="Q554">
            <v>583457.15328924381</v>
          </cell>
          <cell r="R554">
            <v>598043.5821214749</v>
          </cell>
          <cell r="S554">
            <v>612994.67167451163</v>
          </cell>
          <cell r="T554">
            <v>628319.53846637439</v>
          </cell>
          <cell r="U554">
            <v>644027.52692803368</v>
          </cell>
          <cell r="V554">
            <v>660128.2151012345</v>
          </cell>
          <cell r="W554">
            <v>676631.42047876527</v>
          </cell>
          <cell r="X554">
            <v>693547.20599073428</v>
          </cell>
          <cell r="Y554">
            <v>710885.88614050264</v>
          </cell>
          <cell r="Z554">
            <v>728658.0332940151</v>
          </cell>
          <cell r="AA554">
            <v>746874.48412636539</v>
          </cell>
          <cell r="AB554">
            <v>765546.34622952447</v>
          </cell>
          <cell r="AC554">
            <v>784685.00488526258</v>
          </cell>
          <cell r="AD554">
            <v>804302.13000739401</v>
          </cell>
          <cell r="AE554">
            <v>824409.68325757876</v>
          </cell>
          <cell r="AF554">
            <v>845019.92533901811</v>
          </cell>
          <cell r="AG554">
            <v>866145.42347249354</v>
          </cell>
          <cell r="AH554">
            <v>887799.0590593057</v>
          </cell>
          <cell r="AI554">
            <v>909994.0355357884</v>
          </cell>
          <cell r="AJ554">
            <v>932743.88642418303</v>
          </cell>
          <cell r="AK554">
            <v>956062.48358478735</v>
          </cell>
          <cell r="AL554">
            <v>979964.04567440704</v>
          </cell>
          <cell r="AM554">
            <v>1004463.146816267</v>
          </cell>
          <cell r="AN554">
            <v>1029574.7254866736</v>
          </cell>
          <cell r="AO554">
            <v>1055314.0936238405</v>
          </cell>
          <cell r="AP554">
            <v>1081696.9459644363</v>
          </cell>
          <cell r="AQ554">
            <v>1108739.3696135473</v>
          </cell>
          <cell r="AR554">
            <v>1136457.8538538858</v>
          </cell>
          <cell r="AS554">
            <v>1164869.300200233</v>
          </cell>
          <cell r="AT554">
            <v>1193991.0327052386</v>
          </cell>
          <cell r="AU554">
            <v>1223840.8085228696</v>
          </cell>
          <cell r="AV554">
            <v>1254436.8287359411</v>
          </cell>
          <cell r="AW554">
            <v>1285797.7494543397</v>
          </cell>
          <cell r="AX554">
            <v>1317942.693190698</v>
          </cell>
          <cell r="AY554">
            <v>1350891.2605204654</v>
          </cell>
          <cell r="AZ554">
            <v>1384663.542033477</v>
          </cell>
          <cell r="BA554">
            <v>1419280.1305843138</v>
          </cell>
          <cell r="BB554">
            <v>1454762.1338489216</v>
          </cell>
          <cell r="BC554">
            <v>1491131.1871951446</v>
          </cell>
          <cell r="BD554">
            <v>1528409.466875023</v>
          </cell>
          <cell r="BE554">
            <v>1566619.7035468984</v>
          </cell>
          <cell r="BF554">
            <v>1605785.1961355708</v>
          </cell>
          <cell r="BG554">
            <v>1645929.8260389599</v>
          </cell>
          <cell r="BH554">
            <v>1687078.071689934</v>
          </cell>
          <cell r="BI554">
            <v>1729255.0234821821</v>
          </cell>
          <cell r="BJ554">
            <v>1772486.3990692368</v>
          </cell>
          <cell r="BK554">
            <v>1816798.5590459672</v>
          </cell>
        </row>
        <row r="566">
          <cell r="D566">
            <v>2505958</v>
          </cell>
          <cell r="E566">
            <v>725146</v>
          </cell>
          <cell r="F566">
            <v>610024.64999999991</v>
          </cell>
          <cell r="G566">
            <v>625275.26624999999</v>
          </cell>
          <cell r="H566">
            <v>640907.14790624997</v>
          </cell>
          <cell r="I566">
            <v>656929.82660390611</v>
          </cell>
          <cell r="J566">
            <v>673353.07226900372</v>
          </cell>
          <cell r="K566">
            <v>690186.89907572872</v>
          </cell>
          <cell r="L566">
            <v>707441.5715526219</v>
          </cell>
          <cell r="M566">
            <v>725127.61084143736</v>
          </cell>
          <cell r="N566">
            <v>743255.80111247313</v>
          </cell>
          <cell r="O566">
            <v>761837.19614028488</v>
          </cell>
          <cell r="P566">
            <v>780883.126043792</v>
          </cell>
          <cell r="Q566">
            <v>800405.20419488673</v>
          </cell>
          <cell r="R566">
            <v>820415.33429975889</v>
          </cell>
          <cell r="S566">
            <v>840925.7176572528</v>
          </cell>
          <cell r="T566">
            <v>861948.86059868394</v>
          </cell>
          <cell r="U566">
            <v>883497.58211365098</v>
          </cell>
          <cell r="V566">
            <v>905585.0216664921</v>
          </cell>
          <cell r="W566">
            <v>928224.64720815432</v>
          </cell>
          <cell r="X566">
            <v>951430.26338835817</v>
          </cell>
          <cell r="Y566">
            <v>975216.01997306698</v>
          </cell>
          <cell r="Z566">
            <v>999596.42047239351</v>
          </cell>
          <cell r="AA566">
            <v>1024586.3309842033</v>
          </cell>
          <cell r="AB566">
            <v>1050200.9892588083</v>
          </cell>
          <cell r="AC566">
            <v>1076456.0139902784</v>
          </cell>
          <cell r="AD566">
            <v>1103367.4143400353</v>
          </cell>
          <cell r="AE566">
            <v>1130951.5996985361</v>
          </cell>
          <cell r="AF566">
            <v>1159225.3896909994</v>
          </cell>
          <cell r="AG566">
            <v>1188206.0244332743</v>
          </cell>
          <cell r="AH566">
            <v>1217911.1750441059</v>
          </cell>
          <cell r="AI566">
            <v>1248358.9544202085</v>
          </cell>
          <cell r="AJ566">
            <v>1279567.9282807135</v>
          </cell>
          <cell r="AK566">
            <v>1311557.1264877312</v>
          </cell>
          <cell r="AL566">
            <v>1344346.0546499244</v>
          </cell>
          <cell r="AM566">
            <v>1377954.7060161722</v>
          </cell>
          <cell r="AN566">
            <v>1412403.5736665765</v>
          </cell>
          <cell r="AO566">
            <v>1447713.6630082408</v>
          </cell>
          <cell r="AP566">
            <v>1483906.5045834468</v>
          </cell>
          <cell r="AQ566">
            <v>1521004.1671980328</v>
          </cell>
          <cell r="AR566">
            <v>1559029.2713779835</v>
          </cell>
          <cell r="AS566">
            <v>1598005.0031624329</v>
          </cell>
          <cell r="AT566">
            <v>1637955.1282414936</v>
          </cell>
          <cell r="AU566">
            <v>1678904.0064475311</v>
          </cell>
          <cell r="AV566">
            <v>1720876.6066087191</v>
          </cell>
          <cell r="AW566">
            <v>1763898.5217739369</v>
          </cell>
          <cell r="AX566">
            <v>1807995.9848182853</v>
          </cell>
          <cell r="AY566">
            <v>1853195.8844387424</v>
          </cell>
          <cell r="AZ566">
            <v>1899525.781549711</v>
          </cell>
          <cell r="BA566">
            <v>1947013.9260884535</v>
          </cell>
          <cell r="BB566">
            <v>1995689.2742406647</v>
          </cell>
          <cell r="BC566">
            <v>2045581.5060966813</v>
          </cell>
          <cell r="BD566">
            <v>2096721.043749098</v>
          </cell>
          <cell r="BE566">
            <v>2149139.0698428252</v>
          </cell>
          <cell r="BF566">
            <v>2202867.5465888958</v>
          </cell>
          <cell r="BG566">
            <v>2257939.2352536181</v>
          </cell>
          <cell r="BH566">
            <v>2314387.7161349584</v>
          </cell>
          <cell r="BI566">
            <v>2372247.4090383323</v>
          </cell>
          <cell r="BJ566">
            <v>2431553.5942642908</v>
          </cell>
          <cell r="BK566">
            <v>2492342.4341208972</v>
          </cell>
        </row>
        <row r="578">
          <cell r="D578">
            <v>0</v>
          </cell>
          <cell r="E578">
            <v>321000</v>
          </cell>
          <cell r="F578">
            <v>329025</v>
          </cell>
          <cell r="G578">
            <v>337250.625</v>
          </cell>
          <cell r="H578">
            <v>345681.89062499994</v>
          </cell>
          <cell r="I578">
            <v>354323.93789062492</v>
          </cell>
          <cell r="J578">
            <v>363182.03633789049</v>
          </cell>
          <cell r="K578">
            <v>372261.58724633773</v>
          </cell>
          <cell r="L578">
            <v>381568.12692749617</v>
          </cell>
          <cell r="M578">
            <v>391107.3301006835</v>
          </cell>
          <cell r="N578">
            <v>400885.01335320051</v>
          </cell>
          <cell r="O578">
            <v>410907.13868703047</v>
          </cell>
          <cell r="P578">
            <v>421179.81715420622</v>
          </cell>
          <cell r="Q578">
            <v>431709.31258306134</v>
          </cell>
          <cell r="R578">
            <v>442502.04539763788</v>
          </cell>
          <cell r="S578">
            <v>453564.59653257875</v>
          </cell>
          <cell r="T578">
            <v>464903.71144589316</v>
          </cell>
          <cell r="U578">
            <v>476526.30423204048</v>
          </cell>
          <cell r="V578">
            <v>488439.46183784143</v>
          </cell>
          <cell r="W578">
            <v>500650.44838378741</v>
          </cell>
          <cell r="X578">
            <v>513166.70959338208</v>
          </cell>
          <cell r="Y578">
            <v>525995.87733321649</v>
          </cell>
          <cell r="Z578">
            <v>539145.77426654694</v>
          </cell>
          <cell r="AA578">
            <v>552624.41862321051</v>
          </cell>
          <cell r="AB578">
            <v>566440.02908879076</v>
          </cell>
          <cell r="AC578">
            <v>580601.0298160105</v>
          </cell>
          <cell r="AD578">
            <v>595116.05556141061</v>
          </cell>
          <cell r="AE578">
            <v>609993.95695044589</v>
          </cell>
          <cell r="AF578">
            <v>625243.80587420694</v>
          </cell>
          <cell r="AG578">
            <v>640874.90102106205</v>
          </cell>
          <cell r="AH578">
            <v>656896.77354658849</v>
          </cell>
          <cell r="AI578">
            <v>673319.19288525323</v>
          </cell>
          <cell r="AJ578">
            <v>690152.17270738445</v>
          </cell>
          <cell r="AK578">
            <v>707405.97702506895</v>
          </cell>
          <cell r="AL578">
            <v>725091.12645069568</v>
          </cell>
          <cell r="AM578">
            <v>743218.40461196296</v>
          </cell>
          <cell r="AN578">
            <v>761798.86472726194</v>
          </cell>
          <cell r="AO578">
            <v>780843.8363454435</v>
          </cell>
          <cell r="AP578">
            <v>800364.9322540795</v>
          </cell>
          <cell r="AQ578">
            <v>820374.05556043144</v>
          </cell>
          <cell r="AR578">
            <v>840883.40694944223</v>
          </cell>
          <cell r="AS578">
            <v>861905.49212317821</v>
          </cell>
          <cell r="AT578">
            <v>883453.12942625757</v>
          </cell>
          <cell r="AU578">
            <v>905539.45766191394</v>
          </cell>
          <cell r="AV578">
            <v>928177.94410346169</v>
          </cell>
          <cell r="AW578">
            <v>951382.39270604821</v>
          </cell>
          <cell r="AX578">
            <v>975166.95252369938</v>
          </cell>
          <cell r="AY578">
            <v>999546.1263367919</v>
          </cell>
          <cell r="AZ578">
            <v>1024534.7794952116</v>
          </cell>
          <cell r="BA578">
            <v>1050148.1489825919</v>
          </cell>
          <cell r="BB578">
            <v>1076401.8527071564</v>
          </cell>
          <cell r="BC578">
            <v>1103311.8990248353</v>
          </cell>
          <cell r="BD578">
            <v>1130894.6965004562</v>
          </cell>
          <cell r="BE578">
            <v>1159167.0639129675</v>
          </cell>
          <cell r="BF578">
            <v>1188146.2405107915</v>
          </cell>
          <cell r="BG578">
            <v>1217849.8965235613</v>
          </cell>
          <cell r="BH578">
            <v>1248296.1439366504</v>
          </cell>
          <cell r="BI578">
            <v>1279503.5475350665</v>
          </cell>
          <cell r="BJ578">
            <v>1311491.1362234431</v>
          </cell>
          <cell r="BK578">
            <v>1344278.4146290289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</row>
      </sheetData>
      <sheetData sheetId="13">
        <row r="206">
          <cell r="C206">
            <v>499000</v>
          </cell>
          <cell r="D206">
            <v>-549000</v>
          </cell>
          <cell r="E206">
            <v>-206000</v>
          </cell>
          <cell r="F206">
            <v>-164000</v>
          </cell>
        </row>
        <row r="208">
          <cell r="B208" t="str">
            <v/>
          </cell>
        </row>
        <row r="209">
          <cell r="C209">
            <v>1245000</v>
          </cell>
          <cell r="D209">
            <v>696000</v>
          </cell>
          <cell r="E209">
            <v>490000</v>
          </cell>
          <cell r="F209">
            <v>326000</v>
          </cell>
          <cell r="G209">
            <v>326000</v>
          </cell>
          <cell r="H209">
            <v>326000</v>
          </cell>
          <cell r="I209">
            <v>326000</v>
          </cell>
          <cell r="J209">
            <v>326000</v>
          </cell>
          <cell r="K209">
            <v>326000</v>
          </cell>
          <cell r="L209">
            <v>326000</v>
          </cell>
          <cell r="M209">
            <v>326000</v>
          </cell>
          <cell r="N209">
            <v>326000</v>
          </cell>
          <cell r="O209">
            <v>326000</v>
          </cell>
          <cell r="P209">
            <v>326000</v>
          </cell>
          <cell r="Q209">
            <v>326000</v>
          </cell>
          <cell r="R209">
            <v>326000</v>
          </cell>
          <cell r="S209">
            <v>326000</v>
          </cell>
          <cell r="T209">
            <v>326000</v>
          </cell>
          <cell r="U209">
            <v>326000</v>
          </cell>
          <cell r="V209">
            <v>326000</v>
          </cell>
          <cell r="W209">
            <v>326000</v>
          </cell>
          <cell r="X209">
            <v>326000</v>
          </cell>
          <cell r="Y209">
            <v>326000</v>
          </cell>
          <cell r="Z209">
            <v>326000</v>
          </cell>
          <cell r="AA209">
            <v>326000</v>
          </cell>
          <cell r="AB209">
            <v>326000</v>
          </cell>
          <cell r="AC209">
            <v>326000</v>
          </cell>
          <cell r="AD209">
            <v>326000</v>
          </cell>
          <cell r="AE209">
            <v>326000</v>
          </cell>
          <cell r="AF209">
            <v>326000</v>
          </cell>
          <cell r="AG209">
            <v>326000</v>
          </cell>
          <cell r="AH209">
            <v>326000</v>
          </cell>
          <cell r="AI209">
            <v>326000</v>
          </cell>
          <cell r="AJ209">
            <v>326000</v>
          </cell>
          <cell r="AK209">
            <v>326000</v>
          </cell>
          <cell r="AL209">
            <v>326000</v>
          </cell>
          <cell r="AM209">
            <v>326000</v>
          </cell>
          <cell r="AN209">
            <v>326000</v>
          </cell>
          <cell r="AO209">
            <v>326000</v>
          </cell>
          <cell r="AP209">
            <v>326000</v>
          </cell>
          <cell r="AQ209">
            <v>326000</v>
          </cell>
          <cell r="AR209">
            <v>326000</v>
          </cell>
          <cell r="AS209">
            <v>326000</v>
          </cell>
          <cell r="AT209">
            <v>326000</v>
          </cell>
          <cell r="AU209">
            <v>326000</v>
          </cell>
          <cell r="AV209">
            <v>326000</v>
          </cell>
          <cell r="AW209">
            <v>326000</v>
          </cell>
          <cell r="AX209">
            <v>326000</v>
          </cell>
          <cell r="AY209">
            <v>326000</v>
          </cell>
          <cell r="AZ209">
            <v>326000</v>
          </cell>
          <cell r="BA209">
            <v>326000</v>
          </cell>
          <cell r="BB209">
            <v>326000</v>
          </cell>
          <cell r="BC209">
            <v>326000</v>
          </cell>
          <cell r="BD209">
            <v>326000</v>
          </cell>
          <cell r="BE209">
            <v>326000</v>
          </cell>
          <cell r="BF209">
            <v>326000</v>
          </cell>
          <cell r="BG209">
            <v>326000</v>
          </cell>
          <cell r="BH209">
            <v>326000</v>
          </cell>
          <cell r="BI209">
            <v>326000</v>
          </cell>
          <cell r="BJ209">
            <v>326000</v>
          </cell>
        </row>
        <row r="521">
          <cell r="E521">
            <v>4328651.875</v>
          </cell>
          <cell r="F521">
            <v>4401833.1937499996</v>
          </cell>
          <cell r="G521">
            <v>4476800.9209375</v>
          </cell>
          <cell r="H521">
            <v>4584321.8105281247</v>
          </cell>
          <cell r="I521">
            <v>4694486.7310241861</v>
          </cell>
          <cell r="J521">
            <v>4807361.3432849795</v>
          </cell>
          <cell r="K521">
            <v>4923012.9452921432</v>
          </cell>
          <cell r="L521">
            <v>5041510.5130337365</v>
          </cell>
          <cell r="M521">
            <v>5162924.7424099622</v>
          </cell>
          <cell r="N521">
            <v>5287328.0921860971</v>
          </cell>
          <cell r="O521">
            <v>5414794.8280187948</v>
          </cell>
          <cell r="P521">
            <v>5545401.0675825914</v>
          </cell>
          <cell r="Q521">
            <v>5679224.8268241147</v>
          </cell>
          <cell r="R521">
            <v>5816346.0673721973</v>
          </cell>
          <cell r="S521">
            <v>5956846.7451327555</v>
          </cell>
          <cell r="T521">
            <v>6100810.86009809</v>
          </cell>
          <cell r="U521">
            <v>6248324.5074009281</v>
          </cell>
          <cell r="V521">
            <v>6399475.9296443406</v>
          </cell>
          <cell r="W521">
            <v>6554355.5705394242</v>
          </cell>
          <cell r="X521">
            <v>6713056.1298834234</v>
          </cell>
          <cell r="Y521">
            <v>6875672.6199118262</v>
          </cell>
          <cell r="Z521">
            <v>7042302.4230587538</v>
          </cell>
          <cell r="AA521">
            <v>7213045.3511608467</v>
          </cell>
          <cell r="AB521">
            <v>7388003.7061407473</v>
          </cell>
          <cell r="AC521">
            <v>7567282.3422071533</v>
          </cell>
          <cell r="AD521">
            <v>7750988.7296093497</v>
          </cell>
          <cell r="AE521">
            <v>7939233.0199850714</v>
          </cell>
          <cell r="AF521">
            <v>8132128.1133415401</v>
          </cell>
          <cell r="AG521">
            <v>8329789.726710489</v>
          </cell>
          <cell r="AH521">
            <v>8532336.4645190164</v>
          </cell>
          <cell r="AI521">
            <v>8739889.8907191642</v>
          </cell>
          <cell r="AJ521">
            <v>8952574.6027201861</v>
          </cell>
          <cell r="AK521">
            <v>9170518.3071685657</v>
          </cell>
          <cell r="AL521">
            <v>9393851.8976219576</v>
          </cell>
          <cell r="AM521">
            <v>9622709.534164425</v>
          </cell>
          <cell r="AN521">
            <v>9857228.7250114754</v>
          </cell>
          <cell r="AO521">
            <v>10097550.410154631</v>
          </cell>
          <cell r="AP521">
            <v>10343819.047096545</v>
          </cell>
          <cell r="AQ521">
            <v>10596182.698728886</v>
          </cell>
          <cell r="AR521">
            <v>10854793.123406585</v>
          </cell>
          <cell r="AS521">
            <v>11119805.867273321</v>
          </cell>
          <cell r="AT521">
            <v>11391380.358894542</v>
          </cell>
          <cell r="AU521">
            <v>11669680.006255686</v>
          </cell>
          <cell r="AV521">
            <v>11954872.296184748</v>
          </cell>
          <cell r="AW521">
            <v>12247128.896259762</v>
          </cell>
          <cell r="AX521">
            <v>12546625.759263357</v>
          </cell>
          <cell r="AY521">
            <v>12853543.230248014</v>
          </cell>
          <cell r="AZ521">
            <v>13168066.156277316</v>
          </cell>
          <cell r="BA521">
            <v>13490383.998910081</v>
          </cell>
          <cell r="BB521">
            <v>13820690.949495923</v>
          </cell>
          <cell r="BC521">
            <v>14159186.047352541</v>
          </cell>
          <cell r="BD521">
            <v>14506073.300896769</v>
          </cell>
          <cell r="BE521">
            <v>14861561.811803207</v>
          </cell>
          <cell r="BF521">
            <v>15225865.902266145</v>
          </cell>
          <cell r="BG521">
            <v>15599205.245442338</v>
          </cell>
          <cell r="BH521">
            <v>15981804.999154124</v>
          </cell>
          <cell r="BI521">
            <v>16373895.942934468</v>
          </cell>
          <cell r="BJ521">
            <v>16775714.618497336</v>
          </cell>
          <cell r="BK521">
            <v>17187503.473719168</v>
          </cell>
        </row>
        <row r="533">
          <cell r="E533">
            <v>2330665.5</v>
          </cell>
          <cell r="F533">
            <v>2443456.09</v>
          </cell>
          <cell r="G533">
            <v>2495426.1842749999</v>
          </cell>
          <cell r="H533">
            <v>2548604.3678271249</v>
          </cell>
          <cell r="I533">
            <v>2603019.9312575054</v>
          </cell>
          <cell r="J533">
            <v>2658702.888315992</v>
          </cell>
          <cell r="K533">
            <v>2715683.993888712</v>
          </cell>
          <cell r="L533">
            <v>2773994.7624343978</v>
          </cell>
          <cell r="M533">
            <v>2833667.4868807103</v>
          </cell>
          <cell r="N533">
            <v>2894735.2579920352</v>
          </cell>
          <cell r="O533">
            <v>2957231.9842205355</v>
          </cell>
          <cell r="P533">
            <v>3021192.4120525373</v>
          </cell>
          <cell r="Q533">
            <v>3086652.1468626023</v>
          </cell>
          <cell r="R533">
            <v>3153647.6742880079</v>
          </cell>
          <cell r="S533">
            <v>3222216.3821365861</v>
          </cell>
          <cell r="T533">
            <v>3292396.582841292</v>
          </cell>
          <cell r="U533">
            <v>3364227.5364751294</v>
          </cell>
          <cell r="V533">
            <v>3437749.4743404402</v>
          </cell>
          <cell r="W533">
            <v>3513003.6231469181</v>
          </cell>
          <cell r="X533">
            <v>3590032.2297930382</v>
          </cell>
          <cell r="Y533">
            <v>3668878.586765985</v>
          </cell>
          <cell r="Z533">
            <v>3749587.0581755373</v>
          </cell>
          <cell r="AA533">
            <v>3832203.106437732</v>
          </cell>
          <cell r="AB533">
            <v>3916773.31962456</v>
          </cell>
          <cell r="AC533">
            <v>4003345.4394963174</v>
          </cell>
          <cell r="AD533">
            <v>4091968.3902336797</v>
          </cell>
          <cell r="AE533">
            <v>4182692.3078869767</v>
          </cell>
          <cell r="AF533">
            <v>4275568.5705605792</v>
          </cell>
          <cell r="AG533">
            <v>4370649.8293507872</v>
          </cell>
          <cell r="AH533">
            <v>4467990.0400560126</v>
          </cell>
          <cell r="AI533">
            <v>4567644.4956785822</v>
          </cell>
          <cell r="AJ533">
            <v>4669669.859737928</v>
          </cell>
          <cell r="AK533">
            <v>4774124.2004154315</v>
          </cell>
          <cell r="AL533">
            <v>4881067.0255517131</v>
          </cell>
          <cell r="AM533">
            <v>4990559.3185176607</v>
          </cell>
          <cell r="AN533">
            <v>5102663.5749810273</v>
          </cell>
          <cell r="AO533">
            <v>5217443.8405909836</v>
          </cell>
          <cell r="AP533">
            <v>5334965.7496035444</v>
          </cell>
          <cell r="AQ533">
            <v>5455296.5644713957</v>
          </cell>
          <cell r="AR533">
            <v>5578505.2164222198</v>
          </cell>
          <cell r="AS533">
            <v>5704662.3470502067</v>
          </cell>
          <cell r="AT533">
            <v>5833840.3509460669</v>
          </cell>
          <cell r="AU533">
            <v>5966113.4193915194</v>
          </cell>
          <cell r="AV533">
            <v>6101557.5851448262</v>
          </cell>
          <cell r="AW533">
            <v>6240250.7683446519</v>
          </cell>
          <cell r="AX533">
            <v>6382272.8235601848</v>
          </cell>
          <cell r="AY533">
            <v>6527705.5880161747</v>
          </cell>
          <cell r="AZ533">
            <v>6676632.9310222343</v>
          </cell>
          <cell r="BA533">
            <v>6829140.8046365017</v>
          </cell>
          <cell r="BB533">
            <v>6985317.2955945134</v>
          </cell>
          <cell r="BC533">
            <v>7145252.678534897</v>
          </cell>
          <cell r="BD533">
            <v>7309039.4705542931</v>
          </cell>
          <cell r="BE533">
            <v>7476772.4871247364</v>
          </cell>
          <cell r="BF533">
            <v>7648548.8994075069</v>
          </cell>
          <cell r="BG533">
            <v>7824468.2929983921</v>
          </cell>
          <cell r="BH533">
            <v>8004632.7281401064</v>
          </cell>
          <cell r="BI533">
            <v>8189146.8014385309</v>
          </cell>
          <cell r="BJ533">
            <v>8378117.7091203677</v>
          </cell>
          <cell r="BK533">
            <v>8571655.3118707053</v>
          </cell>
        </row>
        <row r="545">
          <cell r="E545">
            <v>3155473.57</v>
          </cell>
          <cell r="F545">
            <v>3226228.8106999998</v>
          </cell>
          <cell r="G545">
            <v>3298671.6164319995</v>
          </cell>
          <cell r="H545">
            <v>3119131.7419119449</v>
          </cell>
          <cell r="I545">
            <v>3192537.7156608291</v>
          </cell>
          <cell r="J545">
            <v>3267733.1155554471</v>
          </cell>
          <cell r="K545">
            <v>3344762.2200174611</v>
          </cell>
          <cell r="L545">
            <v>3423670.4098567571</v>
          </cell>
          <cell r="M545">
            <v>3504504.1957854237</v>
          </cell>
          <cell r="N545">
            <v>3587311.2466191296</v>
          </cell>
          <cell r="O545">
            <v>3672140.4181830687</v>
          </cell>
          <cell r="P545">
            <v>3759041.7829400916</v>
          </cell>
          <cell r="Q545">
            <v>3848066.6603590641</v>
          </cell>
          <cell r="R545">
            <v>3939267.6480419654</v>
          </cell>
          <cell r="S545">
            <v>4032698.6536286781</v>
          </cell>
          <cell r="T545">
            <v>4128414.9274989162</v>
          </cell>
          <cell r="U545">
            <v>4226473.0962912049</v>
          </cell>
          <cell r="V545">
            <v>4326931.1972593488</v>
          </cell>
          <cell r="W545">
            <v>4429848.7134873057</v>
          </cell>
          <cell r="X545">
            <v>4535286.6099839257</v>
          </cell>
          <cell r="Y545">
            <v>4643307.3706795555</v>
          </cell>
          <cell r="Z545">
            <v>4753975.0363470362</v>
          </cell>
          <cell r="AA545">
            <v>4867355.2434702087</v>
          </cell>
          <cell r="AB545">
            <v>4983515.2640836062</v>
          </cell>
          <cell r="AC545">
            <v>5102524.0466076043</v>
          </cell>
          <cell r="AD545">
            <v>5224452.2577039227</v>
          </cell>
          <cell r="AE545">
            <v>5349372.3251769589</v>
          </cell>
          <cell r="AF545">
            <v>5477358.4819471259</v>
          </cell>
          <cell r="AG545">
            <v>5608486.8111229539</v>
          </cell>
          <cell r="AH545">
            <v>5742835.2921994505</v>
          </cell>
          <cell r="AI545">
            <v>5880483.8484108429</v>
          </cell>
          <cell r="AJ545">
            <v>6021514.3952665841</v>
          </cell>
          <cell r="AK545">
            <v>6166010.8903001733</v>
          </cell>
          <cell r="AL545">
            <v>6314059.3840611223</v>
          </cell>
          <cell r="AM545">
            <v>6465748.0723811295</v>
          </cell>
          <cell r="AN545">
            <v>6621167.349946321</v>
          </cell>
          <cell r="AO545">
            <v>6780409.8652081983</v>
          </cell>
          <cell r="AP545">
            <v>6943570.5766667556</v>
          </cell>
          <cell r="AQ545">
            <v>7110746.8105600616</v>
          </cell>
          <cell r="AR545">
            <v>7282038.3199954648</v>
          </cell>
          <cell r="AS545">
            <v>7457547.3455584673</v>
          </cell>
          <cell r="AT545">
            <v>7637378.6774361767</v>
          </cell>
          <cell r="AU545">
            <v>7821639.7190932166</v>
          </cell>
          <cell r="AV545">
            <v>8010440.5525388932</v>
          </cell>
          <cell r="AW545">
            <v>8203894.0052253949</v>
          </cell>
          <cell r="AX545">
            <v>8402115.7186177913</v>
          </cell>
          <cell r="AY545">
            <v>8605224.2184776124</v>
          </cell>
          <cell r="AZ545">
            <v>8813340.986902874</v>
          </cell>
          <cell r="BA545">
            <v>9026590.5361684002</v>
          </cell>
          <cell r="BB545">
            <v>9245100.4844114948</v>
          </cell>
          <cell r="BC545">
            <v>9469001.6332090553</v>
          </cell>
          <cell r="BD545">
            <v>9698428.0470934268</v>
          </cell>
          <cell r="BE545">
            <v>9933517.1350554489</v>
          </cell>
          <cell r="BF545">
            <v>10174409.73408437</v>
          </cell>
          <cell r="BG545">
            <v>10421250.194795538</v>
          </cell>
          <cell r="BH545">
            <v>10674186.469198076</v>
          </cell>
          <cell r="BI545">
            <v>10933370.200656004</v>
          </cell>
          <cell r="BJ545">
            <v>11198956.816097662</v>
          </cell>
          <cell r="BK545">
            <v>11471105.620529611</v>
          </cell>
        </row>
        <row r="557">
          <cell r="D557">
            <v>42854</v>
          </cell>
          <cell r="E557">
            <v>791899</v>
          </cell>
          <cell r="F557">
            <v>95221.474999999991</v>
          </cell>
          <cell r="G557">
            <v>97602.011874999997</v>
          </cell>
          <cell r="H557">
            <v>100042.06217187499</v>
          </cell>
          <cell r="I557">
            <v>102543.11372617185</v>
          </cell>
          <cell r="J557">
            <v>105106.69156932614</v>
          </cell>
          <cell r="K557">
            <v>107734.35885855928</v>
          </cell>
          <cell r="L557">
            <v>110427.71783002325</v>
          </cell>
          <cell r="M557">
            <v>113188.41077577382</v>
          </cell>
          <cell r="N557">
            <v>116018.12104516815</v>
          </cell>
          <cell r="O557">
            <v>118918.57407129733</v>
          </cell>
          <cell r="P557">
            <v>121891.53842307976</v>
          </cell>
          <cell r="Q557">
            <v>124938.82688365676</v>
          </cell>
          <cell r="R557">
            <v>128062.29755574817</v>
          </cell>
          <cell r="S557">
            <v>131263.85499464185</v>
          </cell>
          <cell r="T557">
            <v>134545.45136950788</v>
          </cell>
          <cell r="U557">
            <v>137909.08765374558</v>
          </cell>
          <cell r="V557">
            <v>141356.81484508919</v>
          </cell>
          <cell r="W557">
            <v>144890.73521621642</v>
          </cell>
          <cell r="X557">
            <v>148513.0035966218</v>
          </cell>
          <cell r="Y557">
            <v>152225.82868653734</v>
          </cell>
          <cell r="Z557">
            <v>156031.47440370076</v>
          </cell>
          <cell r="AA557">
            <v>159932.26126379325</v>
          </cell>
          <cell r="AB557">
            <v>163930.56779538808</v>
          </cell>
          <cell r="AC557">
            <v>168028.83199027277</v>
          </cell>
          <cell r="AD557">
            <v>172229.55279002956</v>
          </cell>
          <cell r="AE557">
            <v>176535.29160978028</v>
          </cell>
          <cell r="AF557">
            <v>180948.67390002476</v>
          </cell>
          <cell r="AG557">
            <v>185472.39074752538</v>
          </cell>
          <cell r="AH557">
            <v>190109.20051621349</v>
          </cell>
          <cell r="AI557">
            <v>194861.93052911881</v>
          </cell>
          <cell r="AJ557">
            <v>199733.47879234678</v>
          </cell>
          <cell r="AK557">
            <v>204726.8157621554</v>
          </cell>
          <cell r="AL557">
            <v>209844.98615620928</v>
          </cell>
          <cell r="AM557">
            <v>215091.11081011448</v>
          </cell>
          <cell r="AN557">
            <v>220468.38858036732</v>
          </cell>
          <cell r="AO557">
            <v>225980.09829487649</v>
          </cell>
          <cell r="AP557">
            <v>231629.60075224837</v>
          </cell>
          <cell r="AQ557">
            <v>237420.34077105459</v>
          </cell>
          <cell r="AR557">
            <v>243355.84929033095</v>
          </cell>
          <cell r="AS557">
            <v>249439.74552258919</v>
          </cell>
          <cell r="AT557">
            <v>255675.73916065387</v>
          </cell>
          <cell r="AU557">
            <v>262067.63263967022</v>
          </cell>
          <cell r="AV557">
            <v>268619.32345566194</v>
          </cell>
          <cell r="AW557">
            <v>275334.80654205353</v>
          </cell>
          <cell r="AX557">
            <v>282218.17670560483</v>
          </cell>
          <cell r="AY557">
            <v>289273.63112324494</v>
          </cell>
          <cell r="AZ557">
            <v>296505.47190132603</v>
          </cell>
          <cell r="BA557">
            <v>303918.10869885917</v>
          </cell>
          <cell r="BB557">
            <v>311516.06141633063</v>
          </cell>
          <cell r="BC557">
            <v>319303.96295173891</v>
          </cell>
          <cell r="BD557">
            <v>327286.5620255323</v>
          </cell>
          <cell r="BE557">
            <v>335468.72607617057</v>
          </cell>
          <cell r="BF557">
            <v>343855.44422807486</v>
          </cell>
          <cell r="BG557">
            <v>352451.83033377671</v>
          </cell>
          <cell r="BH557">
            <v>361263.12609212112</v>
          </cell>
          <cell r="BI557">
            <v>370294.70424442407</v>
          </cell>
          <cell r="BJ557">
            <v>379552.0718505347</v>
          </cell>
          <cell r="BK557">
            <v>389040.87364679802</v>
          </cell>
        </row>
        <row r="581"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</row>
      </sheetData>
      <sheetData sheetId="14">
        <row r="882"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</row>
        <row r="897">
          <cell r="C897">
            <v>37422509.539999992</v>
          </cell>
          <cell r="D897">
            <v>40085973.890000001</v>
          </cell>
          <cell r="E897">
            <v>41249543.63613455</v>
          </cell>
          <cell r="F897">
            <v>42307742.879999995</v>
          </cell>
          <cell r="G897">
            <v>43393597.834079996</v>
          </cell>
          <cell r="H897">
            <v>44506118.054405272</v>
          </cell>
          <cell r="I897">
            <v>45645913.280872166</v>
          </cell>
          <cell r="J897">
            <v>47713867.074851453</v>
          </cell>
          <cell r="K897">
            <v>48009828.773689933</v>
          </cell>
          <cell r="L897">
            <v>49235230.087819189</v>
          </cell>
          <cell r="M897">
            <v>50592113.856436178</v>
          </cell>
          <cell r="N897">
            <v>52090605.37662863</v>
          </cell>
          <cell r="O897">
            <v>53633384.349656984</v>
          </cell>
          <cell r="P897">
            <v>56283713.403923966</v>
          </cell>
          <cell r="Q897">
            <v>56857066.138725825</v>
          </cell>
          <cell r="R897">
            <v>58540696.816835336</v>
          </cell>
          <cell r="S897">
            <v>60274072.956428319</v>
          </cell>
          <cell r="T897">
            <v>62058660.807035089</v>
          </cell>
          <cell r="U897">
            <v>63895969.720268354</v>
          </cell>
          <cell r="V897">
            <v>67052698.671030477</v>
          </cell>
          <cell r="W897">
            <v>67735011.267958224</v>
          </cell>
          <cell r="X897">
            <v>69739989.671002001</v>
          </cell>
          <cell r="Y897">
            <v>71804183.389205992</v>
          </cell>
          <cell r="Z897">
            <v>73929336.987864792</v>
          </cell>
          <cell r="AA897">
            <v>76117246.289403409</v>
          </cell>
          <cell r="AB897">
            <v>79876870.641615018</v>
          </cell>
          <cell r="AC897">
            <v>80688780.628790751</v>
          </cell>
          <cell r="AD897">
            <v>83076267.330297649</v>
          </cell>
          <cell r="AE897">
            <v>85534236.289113715</v>
          </cell>
          <cell r="AF897">
            <v>88064763.030471951</v>
          </cell>
          <cell r="AG897">
            <v>90669984.028720558</v>
          </cell>
          <cell r="AH897">
            <v>95147331.154888079</v>
          </cell>
          <cell r="AI897">
            <v>96113370.196502239</v>
          </cell>
          <cell r="AJ897">
            <v>98956129.38047044</v>
          </cell>
          <cell r="AK897">
            <v>101882774.68508583</v>
          </cell>
          <cell r="AL897">
            <v>104895775.15825272</v>
          </cell>
          <cell r="AM897">
            <v>107997672.31428361</v>
          </cell>
          <cell r="AN897">
            <v>113329372.29740866</v>
          </cell>
          <cell r="AO897">
            <v>114478697.84701125</v>
          </cell>
          <cell r="AP897">
            <v>117863290.97667789</v>
          </cell>
          <cell r="AQ897">
            <v>121347714.85175289</v>
          </cell>
          <cell r="AR897">
            <v>124934906.38445397</v>
          </cell>
          <cell r="AS897">
            <v>128627888.63820997</v>
          </cell>
          <cell r="AT897">
            <v>134976499.75717616</v>
          </cell>
          <cell r="AU897">
            <v>136343763.50605959</v>
          </cell>
          <cell r="AV897">
            <v>140373156.04315224</v>
          </cell>
          <cell r="AW897">
            <v>144521344.56081524</v>
          </cell>
          <cell r="AX897">
            <v>148791822.16361594</v>
          </cell>
          <cell r="AY897">
            <v>153188184.36566731</v>
          </cell>
          <cell r="AZ897">
            <v>160747096.16166872</v>
          </cell>
          <cell r="BA897">
            <v>162373474.7139343</v>
          </cell>
          <cell r="BB897">
            <v>167170133.30689889</v>
          </cell>
          <cell r="BC897">
            <v>172108143.8234272</v>
          </cell>
          <cell r="BD897">
            <v>177191660.49387228</v>
          </cell>
          <cell r="BE897">
            <v>182424959.27167073</v>
          </cell>
          <cell r="BF897">
            <v>191424219.1069572</v>
          </cell>
          <cell r="BG897">
            <v>193358637.00959504</v>
          </cell>
          <cell r="BH897">
            <v>199068209.0035997</v>
          </cell>
          <cell r="BI897">
            <v>204945956.81106651</v>
          </cell>
          <cell r="BJ897">
            <v>210996820.43374375</v>
          </cell>
        </row>
        <row r="910"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</row>
        <row r="925">
          <cell r="C925">
            <v>205075.35227919993</v>
          </cell>
          <cell r="D925">
            <v>721547.53001999995</v>
          </cell>
          <cell r="E925">
            <v>659992.69817815279</v>
          </cell>
          <cell r="F925">
            <v>592308.4003199999</v>
          </cell>
          <cell r="G925">
            <v>520723.17400895996</v>
          </cell>
          <cell r="H925">
            <v>534073.41665286326</v>
          </cell>
          <cell r="I925">
            <v>547750.95937046595</v>
          </cell>
          <cell r="J925">
            <v>572566.40489821741</v>
          </cell>
          <cell r="K925">
            <v>576117.94528427918</v>
          </cell>
          <cell r="L925">
            <v>590822.76105383027</v>
          </cell>
          <cell r="M925">
            <v>607105.36627723416</v>
          </cell>
          <cell r="N925">
            <v>625087.26451954362</v>
          </cell>
          <cell r="O925">
            <v>643600.61219588388</v>
          </cell>
          <cell r="P925">
            <v>675404.56084708765</v>
          </cell>
          <cell r="Q925">
            <v>682284.7936647099</v>
          </cell>
          <cell r="R925">
            <v>702488.36180202407</v>
          </cell>
          <cell r="S925">
            <v>723288.87547713984</v>
          </cell>
          <cell r="T925">
            <v>744703.92968442105</v>
          </cell>
          <cell r="U925">
            <v>766751.6366432202</v>
          </cell>
          <cell r="V925">
            <v>804632.38405236579</v>
          </cell>
          <cell r="W925">
            <v>812820.13521549874</v>
          </cell>
          <cell r="X925">
            <v>836879.87605202408</v>
          </cell>
          <cell r="Y925">
            <v>861650.20067047188</v>
          </cell>
          <cell r="Z925">
            <v>887152.04385437758</v>
          </cell>
          <cell r="AA925">
            <v>913406.95547284093</v>
          </cell>
          <cell r="AB925">
            <v>958522.44769938022</v>
          </cell>
          <cell r="AC925">
            <v>968265.36754548899</v>
          </cell>
          <cell r="AD925">
            <v>996915.20796357177</v>
          </cell>
          <cell r="AE925">
            <v>1026410.8354693647</v>
          </cell>
          <cell r="AF925">
            <v>1056777.1563656635</v>
          </cell>
          <cell r="AG925">
            <v>1088039.8083446468</v>
          </cell>
          <cell r="AH925">
            <v>1141767.9738586571</v>
          </cell>
          <cell r="AI925">
            <v>1153360.442358027</v>
          </cell>
          <cell r="AJ925">
            <v>1187473.5525656452</v>
          </cell>
          <cell r="AK925">
            <v>1222593.2962210299</v>
          </cell>
          <cell r="AL925">
            <v>1258749.3018990327</v>
          </cell>
          <cell r="AM925">
            <v>1295972.0677714034</v>
          </cell>
          <cell r="AN925">
            <v>1359952.4675689039</v>
          </cell>
          <cell r="AO925">
            <v>1373744.374164135</v>
          </cell>
          <cell r="AP925">
            <v>1414359.4917201349</v>
          </cell>
          <cell r="AQ925">
            <v>1456172.5782210347</v>
          </cell>
          <cell r="AR925">
            <v>1499218.8766134477</v>
          </cell>
          <cell r="AS925">
            <v>1543534.6636585197</v>
          </cell>
          <cell r="AT925">
            <v>1619717.997086114</v>
          </cell>
          <cell r="AU925">
            <v>1636125.1620727151</v>
          </cell>
          <cell r="AV925">
            <v>1684477.872517827</v>
          </cell>
          <cell r="AW925">
            <v>1734256.1347297831</v>
          </cell>
          <cell r="AX925">
            <v>1785501.8659633913</v>
          </cell>
          <cell r="AY925">
            <v>1838258.2123880079</v>
          </cell>
          <cell r="AZ925">
            <v>1928965.1539400246</v>
          </cell>
          <cell r="BA925">
            <v>1948481.6965672118</v>
          </cell>
          <cell r="BB925">
            <v>2006041.5996827867</v>
          </cell>
          <cell r="BC925">
            <v>2065297.7258811265</v>
          </cell>
          <cell r="BD925">
            <v>2126299.9259264674</v>
          </cell>
          <cell r="BE925">
            <v>2189099.511260049</v>
          </cell>
          <cell r="BF925">
            <v>2297090.6292834864</v>
          </cell>
          <cell r="BG925">
            <v>2320303.6441151407</v>
          </cell>
          <cell r="BH925">
            <v>2388818.5080431965</v>
          </cell>
          <cell r="BI925">
            <v>2459351.4817327983</v>
          </cell>
          <cell r="BJ925">
            <v>2531961.8452049252</v>
          </cell>
        </row>
        <row r="938">
          <cell r="C938">
            <v>181873.39636439996</v>
          </cell>
          <cell r="D938">
            <v>349950.55205970001</v>
          </cell>
          <cell r="E938">
            <v>351033.61634350504</v>
          </cell>
          <cell r="F938">
            <v>343538.87218559999</v>
          </cell>
          <cell r="G938">
            <v>336734.3191924608</v>
          </cell>
          <cell r="H938">
            <v>345367.47610218491</v>
          </cell>
          <cell r="I938">
            <v>354212.28705956804</v>
          </cell>
          <cell r="J938">
            <v>370259.6085008473</v>
          </cell>
          <cell r="K938">
            <v>372556.27128383389</v>
          </cell>
          <cell r="L938">
            <v>382065.3854814769</v>
          </cell>
          <cell r="M938">
            <v>392594.80352594476</v>
          </cell>
          <cell r="N938">
            <v>404223.09772263817</v>
          </cell>
          <cell r="O938">
            <v>416195.06255333824</v>
          </cell>
          <cell r="P938">
            <v>436761.61601444997</v>
          </cell>
          <cell r="Q938">
            <v>441210.83323651244</v>
          </cell>
          <cell r="R938">
            <v>454275.80729864223</v>
          </cell>
          <cell r="S938">
            <v>467726.80614188378</v>
          </cell>
          <cell r="T938">
            <v>481575.2078625923</v>
          </cell>
          <cell r="U938">
            <v>495832.72502928245</v>
          </cell>
          <cell r="V938">
            <v>520328.94168719655</v>
          </cell>
          <cell r="W938">
            <v>525623.68743935588</v>
          </cell>
          <cell r="X938">
            <v>541182.3198469755</v>
          </cell>
          <cell r="Y938">
            <v>557200.46310023859</v>
          </cell>
          <cell r="Z938">
            <v>573691.65502583084</v>
          </cell>
          <cell r="AA938">
            <v>590669.83120577049</v>
          </cell>
          <cell r="AB938">
            <v>619844.51617893262</v>
          </cell>
          <cell r="AC938">
            <v>626144.93767941627</v>
          </cell>
          <cell r="AD938">
            <v>644671.83448310976</v>
          </cell>
          <cell r="AE938">
            <v>663745.67360352247</v>
          </cell>
          <cell r="AF938">
            <v>683382.56111646234</v>
          </cell>
          <cell r="AG938">
            <v>703599.07606287161</v>
          </cell>
          <cell r="AH938">
            <v>738343.28976193152</v>
          </cell>
          <cell r="AI938">
            <v>745839.75272485742</v>
          </cell>
          <cell r="AJ938">
            <v>767899.5639924506</v>
          </cell>
          <cell r="AK938">
            <v>790610.33155626606</v>
          </cell>
          <cell r="AL938">
            <v>813991.21522804117</v>
          </cell>
          <cell r="AM938">
            <v>838061.93715884082</v>
          </cell>
          <cell r="AN938">
            <v>879435.92902789125</v>
          </cell>
          <cell r="AO938">
            <v>888354.69529280742</v>
          </cell>
          <cell r="AP938">
            <v>914619.13797902048</v>
          </cell>
          <cell r="AQ938">
            <v>941658.26724960248</v>
          </cell>
          <cell r="AR938">
            <v>969494.87354336283</v>
          </cell>
          <cell r="AS938">
            <v>998152.4158325094</v>
          </cell>
          <cell r="AT938">
            <v>1047417.6381156871</v>
          </cell>
          <cell r="AU938">
            <v>1058027.6048070225</v>
          </cell>
          <cell r="AV938">
            <v>1089295.6908948615</v>
          </cell>
          <cell r="AW938">
            <v>1121485.6337919263</v>
          </cell>
          <cell r="AX938">
            <v>1154624.5399896598</v>
          </cell>
          <cell r="AY938">
            <v>1188740.3106775784</v>
          </cell>
          <cell r="AZ938">
            <v>1247397.4662145493</v>
          </cell>
          <cell r="BA938">
            <v>1260018.1637801302</v>
          </cell>
          <cell r="BB938">
            <v>1297240.2344615355</v>
          </cell>
          <cell r="BC938">
            <v>1335559.1960697952</v>
          </cell>
          <cell r="BD938">
            <v>1375007.2854324491</v>
          </cell>
          <cell r="BE938">
            <v>1415617.683948165</v>
          </cell>
          <cell r="BF938">
            <v>1485451.940269988</v>
          </cell>
          <cell r="BG938">
            <v>1500463.0231944576</v>
          </cell>
          <cell r="BH938">
            <v>1544769.3018679337</v>
          </cell>
          <cell r="BI938">
            <v>1590380.6248538762</v>
          </cell>
          <cell r="BJ938">
            <v>1637335.3265658515</v>
          </cell>
        </row>
        <row r="951">
          <cell r="C951">
            <v>0</v>
          </cell>
          <cell r="D951">
            <v>1191600</v>
          </cell>
          <cell r="E951">
            <v>1959109.56</v>
          </cell>
          <cell r="F951">
            <v>1890406.3724999998</v>
          </cell>
          <cell r="G951">
            <v>1357649.7951374999</v>
          </cell>
          <cell r="H951">
            <v>1404744.0744206246</v>
          </cell>
          <cell r="I951">
            <v>1348186.0264804682</v>
          </cell>
          <cell r="J951">
            <v>1381890.6771424799</v>
          </cell>
          <cell r="K951">
            <v>1416437.9440710417</v>
          </cell>
          <cell r="L951">
            <v>1451848.8926728177</v>
          </cell>
          <cell r="M951">
            <v>372036.27874740947</v>
          </cell>
          <cell r="N951">
            <v>381337.18571609462</v>
          </cell>
          <cell r="O951">
            <v>390870.61535899702</v>
          </cell>
          <cell r="P951">
            <v>400642.3807429719</v>
          </cell>
          <cell r="Q951">
            <v>410658.44026154617</v>
          </cell>
          <cell r="R951">
            <v>420924.90126808477</v>
          </cell>
          <cell r="S951">
            <v>431448.02379978687</v>
          </cell>
          <cell r="T951">
            <v>442234.22439478152</v>
          </cell>
          <cell r="U951">
            <v>453290.08000465098</v>
          </cell>
          <cell r="V951">
            <v>464622.3320047672</v>
          </cell>
          <cell r="W951">
            <v>476237.89030488633</v>
          </cell>
          <cell r="X951">
            <v>488143.83756250842</v>
          </cell>
          <cell r="Y951">
            <v>500347.43350157113</v>
          </cell>
          <cell r="Z951">
            <v>512856.11933911033</v>
          </cell>
          <cell r="AA951">
            <v>525677.52232258802</v>
          </cell>
          <cell r="AB951">
            <v>538819.46038065269</v>
          </cell>
          <cell r="AC951">
            <v>552289.94689016894</v>
          </cell>
          <cell r="AD951">
            <v>566097.19556242321</v>
          </cell>
          <cell r="AE951">
            <v>580249.62545148365</v>
          </cell>
          <cell r="AF951">
            <v>594755.86608777067</v>
          </cell>
          <cell r="AG951">
            <v>609624.76273996488</v>
          </cell>
          <cell r="AH951">
            <v>624865.38180846395</v>
          </cell>
          <cell r="AI951">
            <v>640487.01635367551</v>
          </cell>
          <cell r="AJ951">
            <v>656499.19176251732</v>
          </cell>
          <cell r="AK951">
            <v>672911.67155658023</v>
          </cell>
          <cell r="AL951">
            <v>689734.46334549459</v>
          </cell>
          <cell r="AM951">
            <v>706977.82492913189</v>
          </cell>
          <cell r="AN951">
            <v>724652.2705523601</v>
          </cell>
          <cell r="AO951">
            <v>742768.57731616904</v>
          </cell>
          <cell r="AP951">
            <v>761337.79174907331</v>
          </cell>
          <cell r="AQ951">
            <v>780371.23654280009</v>
          </cell>
          <cell r="AR951">
            <v>799880.51745637006</v>
          </cell>
          <cell r="AS951">
            <v>819877.53039277915</v>
          </cell>
          <cell r="AT951">
            <v>840374.46865259868</v>
          </cell>
          <cell r="AU951">
            <v>861383.83036891359</v>
          </cell>
          <cell r="AV951">
            <v>882918.42612813634</v>
          </cell>
          <cell r="AW951">
            <v>904991.38678133977</v>
          </cell>
          <cell r="AX951">
            <v>927616.17145087314</v>
          </cell>
          <cell r="AY951">
            <v>950806.57573714503</v>
          </cell>
          <cell r="AZ951">
            <v>974576.74013057351</v>
          </cell>
          <cell r="BA951">
            <v>998941.15863383783</v>
          </cell>
          <cell r="BB951">
            <v>1023914.6875996836</v>
          </cell>
          <cell r="BC951">
            <v>1049512.5547896756</v>
          </cell>
          <cell r="BD951">
            <v>1075750.3686594174</v>
          </cell>
          <cell r="BE951">
            <v>1102644.1278759027</v>
          </cell>
          <cell r="BF951">
            <v>1130210.2310728002</v>
          </cell>
          <cell r="BG951">
            <v>1158465.4868496202</v>
          </cell>
          <cell r="BH951">
            <v>1187427.1240208608</v>
          </cell>
          <cell r="BI951">
            <v>1217112.8021213822</v>
          </cell>
          <cell r="BJ951">
            <v>1247540.6221744164</v>
          </cell>
        </row>
      </sheetData>
      <sheetData sheetId="15"/>
      <sheetData sheetId="16"/>
      <sheetData sheetId="17"/>
      <sheetData sheetId="18"/>
      <sheetData sheetId="19"/>
      <sheetData sheetId="20">
        <row r="232">
          <cell r="D232">
            <v>10904802</v>
          </cell>
          <cell r="E232">
            <v>9425859.0999999996</v>
          </cell>
          <cell r="F232">
            <v>9613835.9359999988</v>
          </cell>
          <cell r="G232">
            <v>9806035.4964849986</v>
          </cell>
          <cell r="H232">
            <v>10002558.582602974</v>
          </cell>
          <cell r="I232">
            <v>10203508.467860956</v>
          </cell>
          <cell r="J232">
            <v>10408990.959457316</v>
          </cell>
          <cell r="K232">
            <v>10619114.461142587</v>
          </cell>
          <cell r="L232">
            <v>10850857.465988366</v>
          </cell>
          <cell r="M232">
            <v>11122128.902638074</v>
          </cell>
          <cell r="N232">
            <v>11400182.125204023</v>
          </cell>
          <cell r="O232">
            <v>11685186.678334123</v>
          </cell>
          <cell r="P232">
            <v>11977316.345292475</v>
          </cell>
          <cell r="Q232">
            <v>12276749.253924787</v>
          </cell>
          <cell r="R232">
            <v>12583667.985272907</v>
          </cell>
          <cell r="S232">
            <v>12898259.684904728</v>
          </cell>
          <cell r="T232">
            <v>13220716.177027345</v>
          </cell>
          <cell r="U232">
            <v>13551234.081453027</v>
          </cell>
          <cell r="V232">
            <v>13890014.933489351</v>
          </cell>
          <cell r="W232">
            <v>14237265.306826584</v>
          </cell>
          <cell r="X232">
            <v>14593196.939497247</v>
          </cell>
          <cell r="Y232">
            <v>14958026.862984676</v>
          </cell>
          <cell r="Z232">
            <v>15331977.534559291</v>
          </cell>
          <cell r="AA232">
            <v>15715276.972923271</v>
          </cell>
          <cell r="AB232">
            <v>16108158.897246351</v>
          </cell>
          <cell r="AC232">
            <v>16510862.86967751</v>
          </cell>
          <cell r="AD232">
            <v>16923634.441419449</v>
          </cell>
          <cell r="AE232">
            <v>17346725.302454934</v>
          </cell>
          <cell r="AF232">
            <v>17780393.435016304</v>
          </cell>
          <cell r="AG232">
            <v>18224903.270891711</v>
          </cell>
          <cell r="AH232">
            <v>18680525.852664001</v>
          </cell>
          <cell r="AI232">
            <v>19147538.9989806</v>
          </cell>
          <cell r="AJ232">
            <v>19626227.473955113</v>
          </cell>
          <cell r="AK232">
            <v>20116883.160803989</v>
          </cell>
          <cell r="AL232">
            <v>20619805.239824086</v>
          </cell>
          <cell r="AM232">
            <v>21135300.370819688</v>
          </cell>
          <cell r="AN232">
            <v>21663682.880090177</v>
          </cell>
          <cell r="AO232">
            <v>22205274.952092428</v>
          </cell>
          <cell r="AP232">
            <v>22760406.825894739</v>
          </cell>
          <cell r="AQ232">
            <v>23329416.9965421</v>
          </cell>
          <cell r="AR232">
            <v>23912652.421455655</v>
          </cell>
          <cell r="AS232">
            <v>24510468.731992044</v>
          </cell>
          <cell r="AT232">
            <v>25123230.450291842</v>
          </cell>
          <cell r="AU232">
            <v>25751311.211549141</v>
          </cell>
          <cell r="AV232">
            <v>26395093.991837867</v>
          </cell>
          <cell r="AW232">
            <v>27054971.341633812</v>
          </cell>
          <cell r="AX232">
            <v>27731345.625174653</v>
          </cell>
          <cell r="AY232">
            <v>28424629.265804019</v>
          </cell>
          <cell r="AZ232">
            <v>29135244.997449119</v>
          </cell>
          <cell r="BA232">
            <v>29863626.122385342</v>
          </cell>
          <cell r="BB232">
            <v>30610216.77544497</v>
          </cell>
          <cell r="BC232">
            <v>31375472.194831096</v>
          </cell>
          <cell r="BD232">
            <v>32159858.999701872</v>
          </cell>
          <cell r="BE232">
            <v>32963855.474694416</v>
          </cell>
          <cell r="BF232">
            <v>33787951.861561775</v>
          </cell>
          <cell r="BG232">
            <v>34632650.658100821</v>
          </cell>
          <cell r="BH232">
            <v>35498466.924553327</v>
          </cell>
          <cell r="BI232">
            <v>36385928.597667165</v>
          </cell>
          <cell r="BJ232">
            <v>37295576.812608846</v>
          </cell>
          <cell r="BK232">
            <v>38227966.232924066</v>
          </cell>
        </row>
      </sheetData>
      <sheetData sheetId="21"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36">
          <cell r="G436">
            <v>6862760</v>
          </cell>
          <cell r="H436">
            <v>10324500</v>
          </cell>
          <cell r="I436">
            <v>10925792.749999998</v>
          </cell>
          <cell r="J436">
            <v>15815876.561874999</v>
          </cell>
          <cell r="K436">
            <v>14081069.400042966</v>
          </cell>
          <cell r="L436">
            <v>14178715.555568943</v>
          </cell>
          <cell r="M436">
            <v>9249507.0902589466</v>
          </cell>
          <cell r="N436">
            <v>9074852.0711409077</v>
          </cell>
          <cell r="O436">
            <v>9301723.3729194291</v>
          </cell>
          <cell r="P436">
            <v>9534266.4572424144</v>
          </cell>
          <cell r="Q436">
            <v>10118849.77085246</v>
          </cell>
          <cell r="R436">
            <v>10371821.01512377</v>
          </cell>
          <cell r="S436">
            <v>10631116.540501863</v>
          </cell>
          <cell r="T436">
            <v>10896894.454014409</v>
          </cell>
          <cell r="U436">
            <v>11169316.815364769</v>
          </cell>
          <cell r="V436">
            <v>11236603.662602821</v>
          </cell>
          <cell r="W436">
            <v>11517518.754167892</v>
          </cell>
          <cell r="X436">
            <v>11805456.723022088</v>
          </cell>
          <cell r="Y436">
            <v>12100593.141097639</v>
          </cell>
          <cell r="Z436">
            <v>12403107.969625078</v>
          </cell>
          <cell r="AA436">
            <v>12513354.395659558</v>
          </cell>
          <cell r="AB436">
            <v>12826188.255551044</v>
          </cell>
          <cell r="AC436">
            <v>13146842.961939819</v>
          </cell>
          <cell r="AD436">
            <v>13475514.035988314</v>
          </cell>
          <cell r="AE436">
            <v>13812401.886888023</v>
          </cell>
          <cell r="AF436">
            <v>11444623.00968634</v>
          </cell>
          <cell r="AG436">
            <v>11730738.584928498</v>
          </cell>
          <cell r="AH436">
            <v>12024007.049551707</v>
          </cell>
          <cell r="AI436">
            <v>12324607.225790501</v>
          </cell>
          <cell r="AJ436">
            <v>12632722.406435261</v>
          </cell>
          <cell r="AK436">
            <v>12948540.466596141</v>
          </cell>
          <cell r="AL436">
            <v>13272253.978261044</v>
          </cell>
          <cell r="AM436">
            <v>13604060.327717567</v>
          </cell>
          <cell r="AN436">
            <v>13944161.835910507</v>
          </cell>
          <cell r="AO436">
            <v>14292765.881808268</v>
          </cell>
          <cell r="AP436">
            <v>14650085.028853472</v>
          </cell>
          <cell r="AQ436">
            <v>15016337.154574808</v>
          </cell>
          <cell r="AR436">
            <v>15391745.583439177</v>
          </cell>
          <cell r="AS436">
            <v>15776539.223025156</v>
          </cell>
          <cell r="AT436">
            <v>16170952.703600783</v>
          </cell>
          <cell r="AU436">
            <v>16575226.521190803</v>
          </cell>
          <cell r="AV436">
            <v>16989607.184220571</v>
          </cell>
          <cell r="AW436">
            <v>17414347.363826085</v>
          </cell>
          <cell r="AX436">
            <v>17849706.047921736</v>
          </cell>
          <cell r="AY436">
            <v>18295948.699119776</v>
          </cell>
          <cell r="AZ436">
            <v>18753347.416597772</v>
          </cell>
          <cell r="BA436">
            <v>19222181.102012716</v>
          </cell>
          <cell r="BB436">
            <v>19702735.629563034</v>
          </cell>
          <cell r="BC436">
            <v>20195304.020302106</v>
          </cell>
          <cell r="BD436">
            <v>20700186.620809659</v>
          </cell>
          <cell r="BE436">
            <v>21217691.286329895</v>
          </cell>
          <cell r="BF436">
            <v>21748133.568488143</v>
          </cell>
          <cell r="BG436">
            <v>22291836.907700345</v>
          </cell>
          <cell r="BH436">
            <v>22849132.830392849</v>
          </cell>
          <cell r="BI436">
            <v>23420361.15115267</v>
          </cell>
          <cell r="BJ436">
            <v>24005870.179931484</v>
          </cell>
          <cell r="BK436">
            <v>24606016.934429772</v>
          </cell>
          <cell r="BL436">
            <v>25221167.357790515</v>
          </cell>
          <cell r="BM436">
            <v>25851696.541735277</v>
          </cell>
          <cell r="BN436">
            <v>10108034.448350657</v>
          </cell>
        </row>
        <row r="458"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</row>
        <row r="470"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</row>
        <row r="769"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</row>
      </sheetData>
      <sheetData sheetId="22">
        <row r="10">
          <cell r="E10">
            <v>1525</v>
          </cell>
          <cell r="F10">
            <v>1525</v>
          </cell>
          <cell r="G10">
            <v>1338.75</v>
          </cell>
          <cell r="H10">
            <v>1190</v>
          </cell>
          <cell r="I10">
            <v>1041.25</v>
          </cell>
        </row>
        <row r="12">
          <cell r="E12">
            <v>840</v>
          </cell>
          <cell r="F12">
            <v>820</v>
          </cell>
          <cell r="G12">
            <v>776</v>
          </cell>
          <cell r="H12">
            <v>750</v>
          </cell>
          <cell r="I12">
            <v>750</v>
          </cell>
        </row>
        <row r="14">
          <cell r="E14">
            <v>488</v>
          </cell>
          <cell r="F14">
            <v>416.5</v>
          </cell>
          <cell r="G14">
            <v>357</v>
          </cell>
          <cell r="H14">
            <v>297.5</v>
          </cell>
          <cell r="I14">
            <v>238</v>
          </cell>
        </row>
        <row r="15">
          <cell r="E15">
            <v>317</v>
          </cell>
          <cell r="F15">
            <v>309.39999999999998</v>
          </cell>
          <cell r="G15">
            <v>309.39999999999998</v>
          </cell>
          <cell r="H15">
            <v>309.39999999999998</v>
          </cell>
          <cell r="I15">
            <v>309.39999999999998</v>
          </cell>
        </row>
        <row r="17">
          <cell r="E17">
            <v>600</v>
          </cell>
          <cell r="F17">
            <v>585</v>
          </cell>
          <cell r="G17">
            <v>552.5</v>
          </cell>
          <cell r="H17">
            <v>552.5</v>
          </cell>
          <cell r="I17">
            <v>552.5</v>
          </cell>
        </row>
        <row r="19">
          <cell r="E19">
            <v>889</v>
          </cell>
          <cell r="F19">
            <v>970</v>
          </cell>
          <cell r="G19">
            <v>948</v>
          </cell>
          <cell r="H19">
            <v>948</v>
          </cell>
          <cell r="I19">
            <v>948</v>
          </cell>
        </row>
        <row r="20">
          <cell r="E20">
            <v>462</v>
          </cell>
          <cell r="F20">
            <v>451.41</v>
          </cell>
          <cell r="G20">
            <v>439.11</v>
          </cell>
          <cell r="H20">
            <v>439.11</v>
          </cell>
          <cell r="I20">
            <v>439.11</v>
          </cell>
        </row>
        <row r="22">
          <cell r="E22">
            <v>150</v>
          </cell>
          <cell r="F22">
            <v>150</v>
          </cell>
          <cell r="G22">
            <v>150</v>
          </cell>
          <cell r="H22">
            <v>150</v>
          </cell>
          <cell r="I22">
            <v>150</v>
          </cell>
        </row>
        <row r="24">
          <cell r="E24">
            <v>0</v>
          </cell>
          <cell r="F24">
            <v>80</v>
          </cell>
          <cell r="G24">
            <v>0</v>
          </cell>
          <cell r="H24">
            <v>0</v>
          </cell>
          <cell r="I24">
            <v>0</v>
          </cell>
        </row>
        <row r="26">
          <cell r="E26">
            <v>250</v>
          </cell>
          <cell r="F26">
            <v>250</v>
          </cell>
          <cell r="G26">
            <v>250</v>
          </cell>
          <cell r="H26">
            <v>250</v>
          </cell>
          <cell r="I26">
            <v>250</v>
          </cell>
        </row>
        <row r="28">
          <cell r="E28">
            <v>200</v>
          </cell>
          <cell r="F28">
            <v>200</v>
          </cell>
          <cell r="G28">
            <v>200</v>
          </cell>
          <cell r="H28">
            <v>200</v>
          </cell>
          <cell r="I28">
            <v>200</v>
          </cell>
        </row>
        <row r="30">
          <cell r="E30">
            <v>150</v>
          </cell>
          <cell r="F30">
            <v>150</v>
          </cell>
          <cell r="G30">
            <v>150</v>
          </cell>
          <cell r="H30">
            <v>150</v>
          </cell>
          <cell r="I30">
            <v>150</v>
          </cell>
        </row>
        <row r="31">
          <cell r="E31">
            <v>540</v>
          </cell>
          <cell r="F31">
            <v>131</v>
          </cell>
          <cell r="G31">
            <v>5034</v>
          </cell>
          <cell r="H31">
            <v>5037</v>
          </cell>
          <cell r="I31">
            <v>5020</v>
          </cell>
        </row>
        <row r="32">
          <cell r="E32">
            <v>166</v>
          </cell>
          <cell r="F32">
            <v>100</v>
          </cell>
          <cell r="G32">
            <v>100</v>
          </cell>
          <cell r="H32">
            <v>100</v>
          </cell>
          <cell r="I32">
            <v>100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210</v>
          </cell>
          <cell r="F34">
            <v>210</v>
          </cell>
          <cell r="G34">
            <v>210</v>
          </cell>
          <cell r="H34">
            <v>210</v>
          </cell>
          <cell r="I34">
            <v>210</v>
          </cell>
        </row>
        <row r="35">
          <cell r="E35">
            <v>250</v>
          </cell>
          <cell r="F35">
            <v>250</v>
          </cell>
          <cell r="G35">
            <v>250</v>
          </cell>
          <cell r="H35">
            <v>250</v>
          </cell>
          <cell r="I35">
            <v>250</v>
          </cell>
        </row>
        <row r="36">
          <cell r="E36">
            <v>160</v>
          </cell>
          <cell r="F36">
            <v>90</v>
          </cell>
          <cell r="G36">
            <v>90</v>
          </cell>
          <cell r="H36">
            <v>90</v>
          </cell>
          <cell r="I36">
            <v>90</v>
          </cell>
        </row>
        <row r="37">
          <cell r="E37">
            <v>125</v>
          </cell>
          <cell r="F37">
            <v>125</v>
          </cell>
          <cell r="G37">
            <v>125</v>
          </cell>
          <cell r="H37">
            <v>125</v>
          </cell>
          <cell r="I37">
            <v>125</v>
          </cell>
        </row>
        <row r="38">
          <cell r="E38">
            <v>0</v>
          </cell>
          <cell r="F38">
            <v>110</v>
          </cell>
          <cell r="G38">
            <v>40</v>
          </cell>
          <cell r="H38">
            <v>0</v>
          </cell>
          <cell r="I38">
            <v>0</v>
          </cell>
        </row>
        <row r="39">
          <cell r="E39">
            <v>500</v>
          </cell>
          <cell r="F39">
            <v>1000</v>
          </cell>
          <cell r="G39">
            <v>1000</v>
          </cell>
          <cell r="H39">
            <v>1000</v>
          </cell>
          <cell r="I39">
            <v>1000</v>
          </cell>
        </row>
        <row r="40">
          <cell r="E40">
            <v>1500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3">
          <cell r="E43">
            <v>0</v>
          </cell>
          <cell r="F43">
            <v>1836</v>
          </cell>
          <cell r="G43">
            <v>1700</v>
          </cell>
          <cell r="H43">
            <v>0</v>
          </cell>
          <cell r="I43">
            <v>0</v>
          </cell>
        </row>
        <row r="44">
          <cell r="E44">
            <v>752.5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</row>
        <row r="45">
          <cell r="E45">
            <v>250</v>
          </cell>
          <cell r="F45">
            <v>300</v>
          </cell>
          <cell r="G45">
            <v>300</v>
          </cell>
          <cell r="H45">
            <v>300</v>
          </cell>
          <cell r="I45">
            <v>300</v>
          </cell>
        </row>
        <row r="48">
          <cell r="E48">
            <v>3936.6570000000002</v>
          </cell>
          <cell r="F48">
            <v>10183.653</v>
          </cell>
          <cell r="G48">
            <v>1549.653</v>
          </cell>
          <cell r="H48">
            <v>209.077</v>
          </cell>
          <cell r="I48">
            <v>0</v>
          </cell>
        </row>
        <row r="49">
          <cell r="E49">
            <v>0</v>
          </cell>
          <cell r="F49">
            <v>6.4574999999999996</v>
          </cell>
          <cell r="G49">
            <v>12.397375</v>
          </cell>
          <cell r="H49">
            <v>17.445628124999999</v>
          </cell>
          <cell r="I49">
            <v>23.180070703124994</v>
          </cell>
        </row>
        <row r="50">
          <cell r="E50">
            <v>50</v>
          </cell>
          <cell r="F50">
            <v>100</v>
          </cell>
          <cell r="G50">
            <v>571.32500000000005</v>
          </cell>
          <cell r="H50">
            <v>4319.2849999999999</v>
          </cell>
          <cell r="I50">
            <v>5111.3029999999999</v>
          </cell>
        </row>
      </sheetData>
      <sheetData sheetId="23"/>
      <sheetData sheetId="24"/>
      <sheetData sheetId="25">
        <row r="7">
          <cell r="B7">
            <v>1715000</v>
          </cell>
          <cell r="C7">
            <v>5879596</v>
          </cell>
          <cell r="D7">
            <v>12047908.439999996</v>
          </cell>
          <cell r="E7">
            <v>10445508.822049998</v>
          </cell>
          <cell r="F7">
            <v>11904482.695112322</v>
          </cell>
          <cell r="G7">
            <v>12682782.024003262</v>
          </cell>
          <cell r="H7">
            <v>7226966.3379443241</v>
          </cell>
          <cell r="I7">
            <v>8236883.0829736833</v>
          </cell>
          <cell r="J7">
            <v>28022944.597669877</v>
          </cell>
          <cell r="K7">
            <v>8108002.6937183589</v>
          </cell>
          <cell r="L7">
            <v>9137128.7999395654</v>
          </cell>
          <cell r="M7">
            <v>7987848.4302931437</v>
          </cell>
          <cell r="N7">
            <v>3216894.0303110145</v>
          </cell>
          <cell r="O7">
            <v>23322331.313199773</v>
          </cell>
          <cell r="P7">
            <v>3425240.1550756423</v>
          </cell>
          <cell r="Q7">
            <v>3320684.8826494645</v>
          </cell>
          <cell r="R7">
            <v>3421950.5616135774</v>
          </cell>
          <cell r="S7">
            <v>3529915.3605258912</v>
          </cell>
          <cell r="T7">
            <v>3638857.2528910469</v>
          </cell>
          <cell r="U7">
            <v>43748856.520569339</v>
          </cell>
          <cell r="V7">
            <v>3662250.1926423479</v>
          </cell>
          <cell r="W7">
            <v>3771503.5050135404</v>
          </cell>
          <cell r="X7">
            <v>3889137.2803719155</v>
          </cell>
          <cell r="Y7">
            <v>4011844.9690653998</v>
          </cell>
          <cell r="Z7">
            <v>44131904.732936256</v>
          </cell>
          <cell r="AA7">
            <v>1543456.3930908553</v>
          </cell>
          <cell r="AB7">
            <v>1600396.8494915143</v>
          </cell>
          <cell r="AC7">
            <v>1663780.3709483966</v>
          </cell>
          <cell r="AD7">
            <v>1722125.9603794888</v>
          </cell>
          <cell r="AE7">
            <v>41785144.059576541</v>
          </cell>
          <cell r="AF7">
            <v>1848190.3276139945</v>
          </cell>
          <cell r="AG7">
            <v>1913273.1940160803</v>
          </cell>
          <cell r="AH7">
            <v>1962825.0292813256</v>
          </cell>
          <cell r="AI7">
            <v>2012997.533482248</v>
          </cell>
          <cell r="AJ7">
            <v>2066484.8630250078</v>
          </cell>
          <cell r="AK7">
            <v>2118610.049027184</v>
          </cell>
          <cell r="AL7">
            <v>2172049.9412900768</v>
          </cell>
          <cell r="AM7">
            <v>2226351.1898223273</v>
          </cell>
          <cell r="AN7">
            <v>2282009.9695678856</v>
          </cell>
          <cell r="AO7">
            <v>2339060.2188070808</v>
          </cell>
          <cell r="AP7">
            <v>2397536.7242772598</v>
          </cell>
          <cell r="AQ7">
            <v>2457475.142384192</v>
          </cell>
          <cell r="AR7">
            <v>2518912.0209437981</v>
          </cell>
          <cell r="AS7">
            <v>2581884.8214673903</v>
          </cell>
          <cell r="AT7">
            <v>41174431.942004077</v>
          </cell>
          <cell r="AU7">
            <v>2712592.7405541763</v>
          </cell>
          <cell r="AV7">
            <v>2780407.5590680316</v>
          </cell>
          <cell r="AW7">
            <v>2849917.748044733</v>
          </cell>
          <cell r="AX7">
            <v>2921165.6917458512</v>
          </cell>
          <cell r="AY7">
            <v>2994194.8340394944</v>
          </cell>
          <cell r="AZ7">
            <v>3069049.7048904784</v>
          </cell>
          <cell r="BA7">
            <v>3145775.9475127421</v>
          </cell>
          <cell r="BB7">
            <v>3224420.3462005593</v>
          </cell>
          <cell r="BC7">
            <v>3305030.8548555747</v>
          </cell>
          <cell r="BD7">
            <v>3387656.6262269653</v>
          </cell>
          <cell r="BE7">
            <v>3472348.0418826379</v>
          </cell>
          <cell r="BF7">
            <v>3559156.7429297045</v>
          </cell>
          <cell r="BG7">
            <v>3648135.6615029499</v>
          </cell>
          <cell r="BH7">
            <v>3739339.0530405194</v>
          </cell>
          <cell r="BI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</row>
        <row r="93">
          <cell r="C93" t="str">
            <v>Yes</v>
          </cell>
          <cell r="D93" t="str">
            <v>Yes</v>
          </cell>
          <cell r="E93" t="str">
            <v>Yes</v>
          </cell>
          <cell r="F93" t="str">
            <v>Yes</v>
          </cell>
          <cell r="G93" t="str">
            <v>Yes</v>
          </cell>
        </row>
        <row r="104">
          <cell r="A104" t="str">
            <v>Opening Balance</v>
          </cell>
          <cell r="B104">
            <v>1</v>
          </cell>
          <cell r="C104">
            <v>950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</row>
        <row r="105">
          <cell r="A105" t="str">
            <v>Net Contribution (Depr)</v>
          </cell>
          <cell r="B105">
            <v>5875716</v>
          </cell>
          <cell r="C105">
            <v>5458511</v>
          </cell>
          <cell r="D105">
            <v>5594973.7749999994</v>
          </cell>
          <cell r="E105">
            <v>5734848.1193749998</v>
          </cell>
          <cell r="F105">
            <v>5878219.3223593747</v>
          </cell>
          <cell r="G105">
            <v>6025174.8054183582</v>
          </cell>
          <cell r="H105">
            <v>6175804.1755538164</v>
          </cell>
          <cell r="I105">
            <v>6330199.2799426615</v>
          </cell>
          <cell r="J105">
            <v>6488454.2619412271</v>
          </cell>
          <cell r="K105">
            <v>6650665.6184897572</v>
          </cell>
          <cell r="L105">
            <v>6816932.2589520002</v>
          </cell>
          <cell r="M105">
            <v>6987355.5654257992</v>
          </cell>
          <cell r="N105">
            <v>7162039.454561444</v>
          </cell>
          <cell r="O105">
            <v>7341090.4409254789</v>
          </cell>
          <cell r="P105">
            <v>7524617.7019486157</v>
          </cell>
          <cell r="Q105">
            <v>7712733.1444973303</v>
          </cell>
          <cell r="R105">
            <v>7905551.4731097631</v>
          </cell>
          <cell r="S105">
            <v>8103190.2599375062</v>
          </cell>
          <cell r="T105">
            <v>8305770.0164359426</v>
          </cell>
          <cell r="U105">
            <v>8513414.2668468412</v>
          </cell>
          <cell r="V105">
            <v>8726249.6235180106</v>
          </cell>
          <cell r="W105">
            <v>8944405.8641059604</v>
          </cell>
          <cell r="X105">
            <v>9168016.0107086077</v>
          </cell>
          <cell r="Y105">
            <v>9397216.4109763224</v>
          </cell>
          <cell r="Z105">
            <v>9632146.8212507293</v>
          </cell>
          <cell r="AA105">
            <v>9872950.4917819966</v>
          </cell>
          <cell r="AB105">
            <v>10119774.254076546</v>
          </cell>
          <cell r="AC105">
            <v>10372768.61042846</v>
          </cell>
          <cell r="AD105">
            <v>10632087.825689169</v>
          </cell>
          <cell r="AE105">
            <v>10897890.021331398</v>
          </cell>
          <cell r="AF105">
            <v>11170337.271864681</v>
          </cell>
          <cell r="AG105">
            <v>11449595.703661298</v>
          </cell>
          <cell r="AH105">
            <v>11735835.596252829</v>
          </cell>
          <cell r="AI105">
            <v>12029231.486159148</v>
          </cell>
          <cell r="AJ105">
            <v>12329962.273313126</v>
          </cell>
          <cell r="AK105">
            <v>12638211.330145951</v>
          </cell>
          <cell r="AL105">
            <v>12954166.613399599</v>
          </cell>
          <cell r="AM105">
            <v>13278020.778734589</v>
          </cell>
          <cell r="AN105">
            <v>13609971.298202952</v>
          </cell>
          <cell r="AO105">
            <v>13950220.580658026</v>
          </cell>
          <cell r="AP105">
            <v>14298976.095174477</v>
          </cell>
          <cell r="AQ105">
            <v>14656450.497553837</v>
          </cell>
          <cell r="AR105">
            <v>15022861.75999268</v>
          </cell>
          <cell r="AS105">
            <v>15398433.303992497</v>
          </cell>
          <cell r="AT105">
            <v>15783394.136592308</v>
          </cell>
          <cell r="AU105">
            <v>16177978.990007116</v>
          </cell>
          <cell r="AV105">
            <v>16582428.464757293</v>
          </cell>
          <cell r="AW105">
            <v>16996989.176376224</v>
          </cell>
          <cell r="AX105">
            <v>17421913.905785628</v>
          </cell>
          <cell r="AY105">
            <v>17857461.75343027</v>
          </cell>
          <cell r="AZ105">
            <v>18303898.297266025</v>
          </cell>
          <cell r="BA105">
            <v>18761495.754697673</v>
          </cell>
          <cell r="BB105">
            <v>19230533.148565114</v>
          </cell>
          <cell r="BC105">
            <v>19711296.477279238</v>
          </cell>
          <cell r="BD105">
            <v>20204078.889211219</v>
          </cell>
          <cell r="BE105">
            <v>20709180.861441497</v>
          </cell>
          <cell r="BF105">
            <v>21226910.382977534</v>
          </cell>
          <cell r="BG105">
            <v>21757583.14255197</v>
          </cell>
          <cell r="BH105">
            <v>22301522.721115772</v>
          </cell>
          <cell r="BI105">
            <v>22859060.789143663</v>
          </cell>
        </row>
        <row r="106">
          <cell r="A106" t="str">
            <v>Use of Reserve to Capital</v>
          </cell>
          <cell r="B106">
            <v>-5874767</v>
          </cell>
          <cell r="C106">
            <v>-5459461</v>
          </cell>
          <cell r="D106">
            <v>-5594973.7749999994</v>
          </cell>
          <cell r="E106">
            <v>-5734848.1193749998</v>
          </cell>
          <cell r="F106">
            <v>-5878219.3223593747</v>
          </cell>
          <cell r="G106">
            <v>-6025174.8054183582</v>
          </cell>
          <cell r="H106">
            <v>-6175804.1755538164</v>
          </cell>
          <cell r="I106">
            <v>-6330199.2799426615</v>
          </cell>
          <cell r="J106">
            <v>13511545.738058772</v>
          </cell>
          <cell r="K106">
            <v>-6650665.6184897572</v>
          </cell>
          <cell r="L106">
            <v>-6816932.2589520002</v>
          </cell>
          <cell r="M106">
            <v>-6987355.5654257992</v>
          </cell>
          <cell r="N106">
            <v>-7162039.454561444</v>
          </cell>
          <cell r="O106">
            <v>12658909.559074521</v>
          </cell>
          <cell r="P106">
            <v>-7524617.7019486157</v>
          </cell>
          <cell r="Q106">
            <v>-7712733.1444973303</v>
          </cell>
          <cell r="R106">
            <v>-7905551.4731097631</v>
          </cell>
          <cell r="S106">
            <v>-8103190.2599375062</v>
          </cell>
          <cell r="T106">
            <v>-8305770.0164359426</v>
          </cell>
          <cell r="U106">
            <v>31486585.733153157</v>
          </cell>
          <cell r="V106">
            <v>-8726249.6235180106</v>
          </cell>
          <cell r="W106">
            <v>-8944405.8641059604</v>
          </cell>
          <cell r="X106">
            <v>-9168016.0107086077</v>
          </cell>
          <cell r="Y106">
            <v>-9397216.4109763224</v>
          </cell>
          <cell r="Z106">
            <v>30367853.178749271</v>
          </cell>
          <cell r="AA106">
            <v>-9872950.4917819966</v>
          </cell>
          <cell r="AB106">
            <v>-10119774.254076546</v>
          </cell>
          <cell r="AC106">
            <v>-10372768.61042846</v>
          </cell>
          <cell r="AD106">
            <v>-10632087.825689169</v>
          </cell>
          <cell r="AE106">
            <v>29102109.9786686</v>
          </cell>
          <cell r="AF106">
            <v>-11170337.271864681</v>
          </cell>
          <cell r="AG106">
            <v>-11449595.703661298</v>
          </cell>
          <cell r="AH106">
            <v>-11735835.596252829</v>
          </cell>
          <cell r="AI106">
            <v>-12029231.486159148</v>
          </cell>
          <cell r="AJ106">
            <v>-12329962.273313126</v>
          </cell>
          <cell r="AK106">
            <v>-12638211.330145951</v>
          </cell>
          <cell r="AL106">
            <v>-12954166.613399599</v>
          </cell>
          <cell r="AM106">
            <v>-13278020.778734589</v>
          </cell>
          <cell r="AN106">
            <v>-13609971.298202952</v>
          </cell>
          <cell r="AO106">
            <v>-13950220.580658026</v>
          </cell>
          <cell r="AP106">
            <v>-14298976.095174477</v>
          </cell>
          <cell r="AQ106">
            <v>-14656450.497553837</v>
          </cell>
          <cell r="AR106">
            <v>-15022861.75999268</v>
          </cell>
          <cell r="AS106">
            <v>-15398433.303992497</v>
          </cell>
          <cell r="AT106">
            <v>22744605.863407694</v>
          </cell>
          <cell r="AU106">
            <v>-16177978.990007116</v>
          </cell>
          <cell r="AV106">
            <v>-16582428.464757293</v>
          </cell>
          <cell r="AW106">
            <v>-16996989.176376224</v>
          </cell>
          <cell r="AX106">
            <v>-17421913.905785628</v>
          </cell>
          <cell r="AY106">
            <v>-17857461.75343027</v>
          </cell>
          <cell r="AZ106">
            <v>-18303898.297266025</v>
          </cell>
          <cell r="BA106">
            <v>-18761495.754697673</v>
          </cell>
          <cell r="BB106">
            <v>-19230533.148565114</v>
          </cell>
          <cell r="BC106">
            <v>-19711296.477279238</v>
          </cell>
          <cell r="BD106">
            <v>-20204078.889211219</v>
          </cell>
          <cell r="BE106">
            <v>-20709180.861441497</v>
          </cell>
          <cell r="BF106">
            <v>-21226910.382977534</v>
          </cell>
          <cell r="BG106">
            <v>-21757583.14255197</v>
          </cell>
          <cell r="BH106">
            <v>-22301522.721115772</v>
          </cell>
          <cell r="BI106">
            <v>-10301928.811582197</v>
          </cell>
        </row>
        <row r="107">
          <cell r="A107" t="str">
            <v>Contribution to HRACFR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-20000000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-20000000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-40000000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-40000000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-40000000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-38528000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</row>
        <row r="158">
          <cell r="B158">
            <v>5875716</v>
          </cell>
          <cell r="C158">
            <v>5458511</v>
          </cell>
          <cell r="D158">
            <v>5594973.7749999994</v>
          </cell>
          <cell r="E158">
            <v>5734848.1193749998</v>
          </cell>
          <cell r="F158">
            <v>5878219.3223593747</v>
          </cell>
          <cell r="G158">
            <v>6025174.8054183582</v>
          </cell>
          <cell r="H158">
            <v>6175804.1755538164</v>
          </cell>
          <cell r="I158">
            <v>6330199.2799426615</v>
          </cell>
          <cell r="J158">
            <v>6488454.2619412271</v>
          </cell>
          <cell r="K158">
            <v>6650665.6184897572</v>
          </cell>
          <cell r="L158">
            <v>6816932.2589520002</v>
          </cell>
          <cell r="M158">
            <v>6987355.5654257992</v>
          </cell>
          <cell r="N158">
            <v>7162039.454561444</v>
          </cell>
          <cell r="O158">
            <v>7341090.4409254789</v>
          </cell>
          <cell r="P158">
            <v>7524617.7019486157</v>
          </cell>
          <cell r="Q158">
            <v>7712733.1444973303</v>
          </cell>
          <cell r="R158">
            <v>7905551.4731097631</v>
          </cell>
          <cell r="S158">
            <v>8103190.2599375062</v>
          </cell>
          <cell r="T158">
            <v>8305770.0164359426</v>
          </cell>
          <cell r="U158">
            <v>8513414.2668468412</v>
          </cell>
          <cell r="V158">
            <v>8726249.6235180106</v>
          </cell>
          <cell r="W158">
            <v>8944405.8641059604</v>
          </cell>
          <cell r="X158">
            <v>9168016.0107086077</v>
          </cell>
          <cell r="Y158">
            <v>9397216.4109763224</v>
          </cell>
          <cell r="Z158">
            <v>9632146.8212507293</v>
          </cell>
          <cell r="AA158">
            <v>9872950.4917819966</v>
          </cell>
          <cell r="AB158">
            <v>10119774.254076546</v>
          </cell>
          <cell r="AC158">
            <v>10372768.61042846</v>
          </cell>
          <cell r="AD158">
            <v>10632087.825689169</v>
          </cell>
          <cell r="AE158">
            <v>10897890.021331398</v>
          </cell>
          <cell r="AF158">
            <v>11170337.271864681</v>
          </cell>
          <cell r="AG158">
            <v>11449595.703661298</v>
          </cell>
          <cell r="AH158">
            <v>11735835.596252829</v>
          </cell>
          <cell r="AI158">
            <v>12029231.486159148</v>
          </cell>
          <cell r="AJ158">
            <v>12329962.273313126</v>
          </cell>
          <cell r="AK158">
            <v>12638211.330145951</v>
          </cell>
          <cell r="AL158">
            <v>12954166.613399599</v>
          </cell>
          <cell r="AM158">
            <v>13278020.778734589</v>
          </cell>
          <cell r="AN158">
            <v>13609971.298202952</v>
          </cell>
          <cell r="AO158">
            <v>13950220.580658026</v>
          </cell>
          <cell r="AP158">
            <v>14298976.095174477</v>
          </cell>
          <cell r="AQ158">
            <v>14656450.497553837</v>
          </cell>
          <cell r="AR158">
            <v>15022861.75999268</v>
          </cell>
          <cell r="AS158">
            <v>15398433.303992497</v>
          </cell>
          <cell r="AT158">
            <v>15783394.136592308</v>
          </cell>
          <cell r="AU158">
            <v>16177978.990007116</v>
          </cell>
          <cell r="AV158">
            <v>16582428.464757293</v>
          </cell>
          <cell r="AW158">
            <v>16996989.176376224</v>
          </cell>
          <cell r="AX158">
            <v>17421913.905785628</v>
          </cell>
          <cell r="AY158">
            <v>17857461.75343027</v>
          </cell>
          <cell r="AZ158">
            <v>18303898.297266025</v>
          </cell>
          <cell r="BA158">
            <v>18761495.754697673</v>
          </cell>
          <cell r="BB158">
            <v>19230533.148565114</v>
          </cell>
          <cell r="BC158">
            <v>19711296.477279238</v>
          </cell>
          <cell r="BD158">
            <v>20204078.889211219</v>
          </cell>
          <cell r="BE158">
            <v>20709180.861441497</v>
          </cell>
          <cell r="BF158">
            <v>21226910.382977534</v>
          </cell>
          <cell r="BG158">
            <v>21757583.14255197</v>
          </cell>
          <cell r="BH158">
            <v>22301522.721115772</v>
          </cell>
          <cell r="BI158">
            <v>22859060.789143663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83">
          <cell r="BL183" t="str">
            <v>Yes</v>
          </cell>
        </row>
        <row r="184">
          <cell r="B184">
            <v>5874767</v>
          </cell>
          <cell r="C184">
            <v>5459461</v>
          </cell>
          <cell r="D184">
            <v>5594973.7749999994</v>
          </cell>
          <cell r="E184">
            <v>5734848.1193749998</v>
          </cell>
          <cell r="F184">
            <v>5878219.3223593747</v>
          </cell>
          <cell r="G184">
            <v>6025174.8054183582</v>
          </cell>
          <cell r="H184">
            <v>6175804.1755538164</v>
          </cell>
          <cell r="I184">
            <v>6330199.2799426615</v>
          </cell>
          <cell r="J184">
            <v>-13511545.738058772</v>
          </cell>
          <cell r="K184">
            <v>6650665.6184897572</v>
          </cell>
          <cell r="L184">
            <v>6816932.2589520002</v>
          </cell>
          <cell r="M184">
            <v>6987355.5654257992</v>
          </cell>
          <cell r="N184">
            <v>7162039.454561444</v>
          </cell>
          <cell r="O184">
            <v>-12658909.559074521</v>
          </cell>
          <cell r="P184">
            <v>7524617.7019486157</v>
          </cell>
          <cell r="Q184">
            <v>7712733.1444973303</v>
          </cell>
          <cell r="R184">
            <v>7905551.4731097631</v>
          </cell>
          <cell r="S184">
            <v>8103190.2599375062</v>
          </cell>
          <cell r="T184">
            <v>8305770.0164359426</v>
          </cell>
          <cell r="U184">
            <v>-31486585.733153157</v>
          </cell>
          <cell r="V184">
            <v>8726249.6235180106</v>
          </cell>
          <cell r="W184">
            <v>8944405.8641059604</v>
          </cell>
          <cell r="X184">
            <v>9168016.0107086077</v>
          </cell>
          <cell r="Y184">
            <v>9397216.4109763224</v>
          </cell>
          <cell r="Z184">
            <v>-30367853.178749271</v>
          </cell>
          <cell r="AA184">
            <v>9872950.4917819966</v>
          </cell>
          <cell r="AB184">
            <v>10119774.254076546</v>
          </cell>
          <cell r="AC184">
            <v>10372768.61042846</v>
          </cell>
          <cell r="AD184">
            <v>10632087.825689169</v>
          </cell>
          <cell r="AE184">
            <v>-29102109.9786686</v>
          </cell>
          <cell r="AF184">
            <v>11170337.271864681</v>
          </cell>
          <cell r="AG184">
            <v>11449595.703661298</v>
          </cell>
          <cell r="AH184">
            <v>11735835.596252829</v>
          </cell>
          <cell r="AI184">
            <v>12029231.486159148</v>
          </cell>
          <cell r="AJ184">
            <v>12329962.273313126</v>
          </cell>
          <cell r="AK184">
            <v>12638211.330145951</v>
          </cell>
          <cell r="AL184">
            <v>12954166.613399599</v>
          </cell>
          <cell r="AM184">
            <v>13278020.778734589</v>
          </cell>
          <cell r="AN184">
            <v>13609971.298202952</v>
          </cell>
          <cell r="AO184">
            <v>13950220.580658026</v>
          </cell>
          <cell r="AP184">
            <v>14298976.095174477</v>
          </cell>
          <cell r="AQ184">
            <v>14656450.497553837</v>
          </cell>
          <cell r="AR184">
            <v>15022861.75999268</v>
          </cell>
          <cell r="AS184">
            <v>15398433.303992497</v>
          </cell>
          <cell r="AT184">
            <v>-22744605.863407694</v>
          </cell>
          <cell r="AU184">
            <v>16177978.990007116</v>
          </cell>
          <cell r="AV184">
            <v>16582428.464757293</v>
          </cell>
          <cell r="AW184">
            <v>16996989.176376224</v>
          </cell>
          <cell r="AX184">
            <v>17421913.905785628</v>
          </cell>
          <cell r="AY184">
            <v>17857461.75343027</v>
          </cell>
          <cell r="AZ184">
            <v>18303898.297266025</v>
          </cell>
          <cell r="BA184">
            <v>18761495.754697673</v>
          </cell>
          <cell r="BB184">
            <v>19230533.148565114</v>
          </cell>
          <cell r="BC184">
            <v>19711296.477279238</v>
          </cell>
          <cell r="BD184">
            <v>20204078.889211219</v>
          </cell>
          <cell r="BE184">
            <v>20709180.861441497</v>
          </cell>
          <cell r="BF184">
            <v>21226910.382977534</v>
          </cell>
          <cell r="BG184">
            <v>21757583.14255197</v>
          </cell>
          <cell r="BH184">
            <v>22301522.721115772</v>
          </cell>
          <cell r="BI184">
            <v>10301928.811582197</v>
          </cell>
        </row>
        <row r="337">
          <cell r="B337">
            <v>0</v>
          </cell>
          <cell r="C337">
            <v>1293000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</row>
      </sheetData>
      <sheetData sheetId="26">
        <row r="1">
          <cell r="D1" t="str">
            <v/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66">
          <cell r="C66">
            <v>6894502.7190579996</v>
          </cell>
          <cell r="D66">
            <v>7792059.8631999996</v>
          </cell>
          <cell r="E66">
            <v>7792059.8631999996</v>
          </cell>
          <cell r="F66">
            <v>7792059.8631999996</v>
          </cell>
          <cell r="G66">
            <v>7523465.3946000002</v>
          </cell>
          <cell r="H66">
            <v>7523465.3946000002</v>
          </cell>
          <cell r="I66">
            <v>7523465.3946000002</v>
          </cell>
          <cell r="J66">
            <v>7523465.3946000002</v>
          </cell>
          <cell r="K66">
            <v>7519782.0612666672</v>
          </cell>
          <cell r="L66">
            <v>7081465.3946000002</v>
          </cell>
          <cell r="M66">
            <v>7081465.3946000002</v>
          </cell>
          <cell r="N66">
            <v>7081465.3946000002</v>
          </cell>
          <cell r="O66">
            <v>7081465.3946000002</v>
          </cell>
          <cell r="P66">
            <v>7076598.7279333342</v>
          </cell>
          <cell r="Q66">
            <v>6497465.3946000002</v>
          </cell>
          <cell r="R66">
            <v>6497465.3946000002</v>
          </cell>
          <cell r="S66">
            <v>6497465.3946000002</v>
          </cell>
          <cell r="T66">
            <v>6497465.3946000002</v>
          </cell>
          <cell r="U66">
            <v>6497465.3946000002</v>
          </cell>
          <cell r="V66">
            <v>6486465.3946000002</v>
          </cell>
          <cell r="W66">
            <v>5177465.3946000002</v>
          </cell>
          <cell r="X66">
            <v>5177465.3946000002</v>
          </cell>
          <cell r="Y66">
            <v>5177465.3946000002</v>
          </cell>
          <cell r="Z66">
            <v>5177465.3946000002</v>
          </cell>
          <cell r="AA66">
            <v>5165998.7279333342</v>
          </cell>
          <cell r="AB66">
            <v>3801465.3946000002</v>
          </cell>
          <cell r="AC66">
            <v>3801465.3946000002</v>
          </cell>
          <cell r="AD66">
            <v>3801465.3946000002</v>
          </cell>
          <cell r="AE66">
            <v>3801465.3946000002</v>
          </cell>
          <cell r="AF66">
            <v>3789798.7279333342</v>
          </cell>
          <cell r="AG66">
            <v>2401465.3946000002</v>
          </cell>
          <cell r="AH66">
            <v>2401465.3946000002</v>
          </cell>
          <cell r="AI66">
            <v>2401465.3946000002</v>
          </cell>
          <cell r="AJ66">
            <v>2401465.3946000002</v>
          </cell>
          <cell r="AK66">
            <v>2401465.3946000002</v>
          </cell>
          <cell r="AL66">
            <v>2401465.3946000002</v>
          </cell>
          <cell r="AM66">
            <v>2401465.3946000002</v>
          </cell>
          <cell r="AN66">
            <v>2401465.3946000002</v>
          </cell>
          <cell r="AO66">
            <v>2401465.3946000002</v>
          </cell>
          <cell r="AP66">
            <v>2401465.3946000002</v>
          </cell>
          <cell r="AQ66">
            <v>2401465.3946000002</v>
          </cell>
          <cell r="AR66">
            <v>2401465.3946000002</v>
          </cell>
          <cell r="AS66">
            <v>2401465.3946000002</v>
          </cell>
          <cell r="AT66">
            <v>2401465.3946000002</v>
          </cell>
          <cell r="AU66">
            <v>1536832.8612666675</v>
          </cell>
          <cell r="AV66">
            <v>-653805.00540000002</v>
          </cell>
          <cell r="AW66">
            <v>-653805.00540000002</v>
          </cell>
          <cell r="AX66">
            <v>-653805.00540000002</v>
          </cell>
          <cell r="AY66">
            <v>-653805.00540000002</v>
          </cell>
          <cell r="AZ66">
            <v>-653805.00540000002</v>
          </cell>
          <cell r="BA66">
            <v>-653805.00540000002</v>
          </cell>
          <cell r="BB66">
            <v>-653805.00540000002</v>
          </cell>
          <cell r="BC66">
            <v>-653805.00540000002</v>
          </cell>
          <cell r="BD66">
            <v>-653805.00540000002</v>
          </cell>
          <cell r="BE66">
            <v>-653805.00540000002</v>
          </cell>
          <cell r="BF66">
            <v>199590.19459999999</v>
          </cell>
          <cell r="BG66">
            <v>1052985.3946</v>
          </cell>
          <cell r="BH66">
            <v>1052985.3946</v>
          </cell>
          <cell r="BI66">
            <v>1052985.3946</v>
          </cell>
          <cell r="BJ66">
            <v>1052985.3946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28">
          <cell r="D128">
            <v>39120.151598881217</v>
          </cell>
          <cell r="E128">
            <v>38383.735660390215</v>
          </cell>
          <cell r="F128">
            <v>28064.492240724652</v>
          </cell>
          <cell r="G128">
            <v>63148.077252438561</v>
          </cell>
          <cell r="H128">
            <v>63354.465192827891</v>
          </cell>
          <cell r="I128">
            <v>119838.55625425684</v>
          </cell>
          <cell r="J128">
            <v>239950.8734460682</v>
          </cell>
          <cell r="K128">
            <v>190158.52359921962</v>
          </cell>
          <cell r="L128">
            <v>151649.17785424154</v>
          </cell>
          <cell r="M128">
            <v>302169.86589800922</v>
          </cell>
          <cell r="N128">
            <v>474102.43791672681</v>
          </cell>
          <cell r="O128">
            <v>720030.48191061162</v>
          </cell>
          <cell r="P128">
            <v>858374.57072057389</v>
          </cell>
          <cell r="Q128">
            <v>1019249.7015874786</v>
          </cell>
          <cell r="R128">
            <v>1376094.8427446494</v>
          </cell>
          <cell r="S128">
            <v>1757209.887588453</v>
          </cell>
          <cell r="T128">
            <v>2161790.1762046651</v>
          </cell>
          <cell r="U128">
            <v>2590862.4392072191</v>
          </cell>
          <cell r="V128">
            <v>2696737.4220369137</v>
          </cell>
          <cell r="W128">
            <v>2836625.0332525801</v>
          </cell>
          <cell r="X128">
            <v>3360552.3139771665</v>
          </cell>
          <cell r="Y128">
            <v>3913663.7602912677</v>
          </cell>
          <cell r="Z128">
            <v>4497075.1018286319</v>
          </cell>
          <cell r="AA128">
            <v>4752147.1620441945</v>
          </cell>
          <cell r="AB128">
            <v>5083704.3259533644</v>
          </cell>
          <cell r="AC128">
            <v>5841073.5211613653</v>
          </cell>
          <cell r="AD128">
            <v>6623282.1228949372</v>
          </cell>
          <cell r="AE128">
            <v>7444892.0752130346</v>
          </cell>
          <cell r="AF128">
            <v>7947578.6816304401</v>
          </cell>
          <cell r="AG128">
            <v>8498938.9030984826</v>
          </cell>
          <cell r="AH128">
            <v>9476475.9357499853</v>
          </cell>
          <cell r="AI128">
            <v>10500591.209026003</v>
          </cell>
          <cell r="AJ128">
            <v>11557390.816142967</v>
          </cell>
          <cell r="AK128">
            <v>12664267.420910081</v>
          </cell>
          <cell r="AL128">
            <v>13823138.332060939</v>
          </cell>
          <cell r="AM128">
            <v>15036005.908741919</v>
          </cell>
          <cell r="AN128">
            <v>16323786.421846125</v>
          </cell>
          <cell r="AO128">
            <v>17670078.156617902</v>
          </cell>
          <cell r="AP128">
            <v>19058215.045482773</v>
          </cell>
          <cell r="AQ128">
            <v>20508995.836911395</v>
          </cell>
          <cell r="AR128">
            <v>22024766.570457362</v>
          </cell>
          <cell r="AS128">
            <v>23607953.918059383</v>
          </cell>
          <cell r="AT128">
            <v>25283535.451656669</v>
          </cell>
          <cell r="AU128">
            <v>26693073.593191911</v>
          </cell>
          <cell r="AV128">
            <v>28177159.014805458</v>
          </cell>
          <cell r="AW128">
            <v>30099994.221900426</v>
          </cell>
          <cell r="AX128">
            <v>32104476.408180278</v>
          </cell>
          <cell r="AY128">
            <v>34193588.757575609</v>
          </cell>
          <cell r="AZ128">
            <v>36397172.968559086</v>
          </cell>
          <cell r="BA128">
            <v>38692142.290511861</v>
          </cell>
          <cell r="BB128">
            <v>41055044.911236182</v>
          </cell>
          <cell r="BC128">
            <v>43515573.531402074</v>
          </cell>
          <cell r="BD128">
            <v>46077251.686799698</v>
          </cell>
          <cell r="BE128">
            <v>48743721.650655687</v>
          </cell>
          <cell r="BF128">
            <v>51542931.398166612</v>
          </cell>
          <cell r="BG128">
            <v>54439663.378045946</v>
          </cell>
          <cell r="BH128">
            <v>57413487.816657633</v>
          </cell>
          <cell r="BI128">
            <v>60507397.009315513</v>
          </cell>
          <cell r="BJ128">
            <v>63760217.868380964</v>
          </cell>
        </row>
        <row r="133">
          <cell r="D133">
            <v>7764</v>
          </cell>
          <cell r="E133">
            <v>4744</v>
          </cell>
          <cell r="F133">
            <v>3264</v>
          </cell>
          <cell r="G133">
            <v>5868</v>
          </cell>
          <cell r="H133">
            <v>5868</v>
          </cell>
          <cell r="I133">
            <v>5868</v>
          </cell>
          <cell r="J133">
            <v>5868</v>
          </cell>
          <cell r="K133">
            <v>5868</v>
          </cell>
          <cell r="L133">
            <v>5868</v>
          </cell>
          <cell r="M133">
            <v>5868</v>
          </cell>
          <cell r="N133">
            <v>5868</v>
          </cell>
          <cell r="O133">
            <v>5868</v>
          </cell>
          <cell r="P133">
            <v>5868</v>
          </cell>
          <cell r="Q133">
            <v>5868</v>
          </cell>
          <cell r="R133">
            <v>5868</v>
          </cell>
          <cell r="S133">
            <v>5868</v>
          </cell>
          <cell r="T133">
            <v>5868</v>
          </cell>
          <cell r="U133">
            <v>5868</v>
          </cell>
          <cell r="V133">
            <v>5868</v>
          </cell>
          <cell r="W133">
            <v>5868</v>
          </cell>
          <cell r="X133">
            <v>5868</v>
          </cell>
          <cell r="Y133">
            <v>5868</v>
          </cell>
          <cell r="Z133">
            <v>5868</v>
          </cell>
          <cell r="AA133">
            <v>5868</v>
          </cell>
          <cell r="AB133">
            <v>5868</v>
          </cell>
          <cell r="AC133">
            <v>5868</v>
          </cell>
          <cell r="AD133">
            <v>5868</v>
          </cell>
          <cell r="AE133">
            <v>5868</v>
          </cell>
          <cell r="AF133">
            <v>5868</v>
          </cell>
          <cell r="AG133">
            <v>5868</v>
          </cell>
          <cell r="AH133">
            <v>5868</v>
          </cell>
          <cell r="AI133">
            <v>5868</v>
          </cell>
          <cell r="AJ133">
            <v>5868</v>
          </cell>
          <cell r="AK133">
            <v>5868</v>
          </cell>
          <cell r="AL133">
            <v>5868</v>
          </cell>
          <cell r="AM133">
            <v>5868</v>
          </cell>
          <cell r="AN133">
            <v>5868</v>
          </cell>
          <cell r="AO133">
            <v>5868</v>
          </cell>
          <cell r="AP133">
            <v>5868</v>
          </cell>
          <cell r="AQ133">
            <v>5868</v>
          </cell>
          <cell r="AR133">
            <v>5868</v>
          </cell>
          <cell r="AS133">
            <v>5868</v>
          </cell>
          <cell r="AT133">
            <v>5868</v>
          </cell>
          <cell r="AU133">
            <v>5868</v>
          </cell>
          <cell r="AV133">
            <v>5868</v>
          </cell>
          <cell r="AW133">
            <v>5868</v>
          </cell>
          <cell r="AX133">
            <v>5868</v>
          </cell>
          <cell r="AY133">
            <v>5868</v>
          </cell>
          <cell r="AZ133">
            <v>5868</v>
          </cell>
          <cell r="BA133">
            <v>5868</v>
          </cell>
          <cell r="BB133">
            <v>5868</v>
          </cell>
          <cell r="BC133">
            <v>5868</v>
          </cell>
          <cell r="BD133">
            <v>5868</v>
          </cell>
          <cell r="BE133">
            <v>5868</v>
          </cell>
          <cell r="BF133">
            <v>5868</v>
          </cell>
          <cell r="BG133">
            <v>5868</v>
          </cell>
          <cell r="BH133">
            <v>5868</v>
          </cell>
          <cell r="BI133">
            <v>5868</v>
          </cell>
          <cell r="BJ133">
            <v>5868</v>
          </cell>
        </row>
        <row r="140">
          <cell r="D140">
            <v>3.8000000000000003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113014.18779805319</v>
          </cell>
        </row>
      </sheetData>
      <sheetData sheetId="27"/>
      <sheetData sheetId="28">
        <row r="1138">
          <cell r="E1138">
            <v>0</v>
          </cell>
          <cell r="F1138">
            <v>2.5000000000000001E-2</v>
          </cell>
          <cell r="G1138">
            <v>2.5000000000000001E-2</v>
          </cell>
          <cell r="H1138">
            <v>2.5000000000000001E-2</v>
          </cell>
          <cell r="I1138">
            <v>2.5000000000000001E-2</v>
          </cell>
          <cell r="J1138">
            <v>2.5000000000000001E-2</v>
          </cell>
          <cell r="K1138">
            <v>2.5000000000000001E-2</v>
          </cell>
          <cell r="L1138">
            <v>2.5000000000000001E-2</v>
          </cell>
          <cell r="M1138">
            <v>2.5000000000000001E-2</v>
          </cell>
          <cell r="N1138">
            <v>2.5000000000000001E-2</v>
          </cell>
          <cell r="O1138">
            <v>2.5000000000000001E-2</v>
          </cell>
          <cell r="P1138">
            <v>2.5000000000000001E-2</v>
          </cell>
          <cell r="Q1138">
            <v>2.5000000000000001E-2</v>
          </cell>
          <cell r="R1138">
            <v>2.5000000000000001E-2</v>
          </cell>
          <cell r="S1138">
            <v>2.5000000000000001E-2</v>
          </cell>
          <cell r="T1138">
            <v>2.5000000000000001E-2</v>
          </cell>
          <cell r="U1138">
            <v>2.5000000000000001E-2</v>
          </cell>
          <cell r="V1138">
            <v>2.5000000000000001E-2</v>
          </cell>
          <cell r="W1138">
            <v>2.5000000000000001E-2</v>
          </cell>
          <cell r="X1138">
            <v>2.5000000000000001E-2</v>
          </cell>
          <cell r="Y1138">
            <v>2.5000000000000001E-2</v>
          </cell>
          <cell r="Z1138">
            <v>2.5000000000000001E-2</v>
          </cell>
          <cell r="AA1138">
            <v>2.5000000000000001E-2</v>
          </cell>
          <cell r="AB1138">
            <v>2.5000000000000001E-2</v>
          </cell>
          <cell r="AC1138">
            <v>2.5000000000000001E-2</v>
          </cell>
          <cell r="AD1138">
            <v>2.5000000000000001E-2</v>
          </cell>
          <cell r="AE1138">
            <v>2.5000000000000001E-2</v>
          </cell>
          <cell r="AF1138">
            <v>2.5000000000000001E-2</v>
          </cell>
          <cell r="AG1138">
            <v>2.5000000000000001E-2</v>
          </cell>
          <cell r="AH1138">
            <v>2.5000000000000001E-2</v>
          </cell>
          <cell r="AI1138">
            <v>2.5000000000000001E-2</v>
          </cell>
          <cell r="AJ1138">
            <v>2.5000000000000001E-2</v>
          </cell>
          <cell r="AK1138">
            <v>2.5000000000000001E-2</v>
          </cell>
          <cell r="AL1138">
            <v>2.5000000000000001E-2</v>
          </cell>
          <cell r="AM1138">
            <v>2.5000000000000001E-2</v>
          </cell>
          <cell r="AN1138">
            <v>2.5000000000000001E-2</v>
          </cell>
          <cell r="AO1138">
            <v>2.5000000000000001E-2</v>
          </cell>
          <cell r="AP1138">
            <v>2.5000000000000001E-2</v>
          </cell>
          <cell r="AQ1138">
            <v>2.5000000000000001E-2</v>
          </cell>
          <cell r="AR1138">
            <v>2.5000000000000001E-2</v>
          </cell>
          <cell r="AS1138">
            <v>2.5000000000000001E-2</v>
          </cell>
          <cell r="AT1138">
            <v>2.5000000000000001E-2</v>
          </cell>
          <cell r="AU1138">
            <v>2.5000000000000001E-2</v>
          </cell>
          <cell r="AV1138">
            <v>2.5000000000000001E-2</v>
          </cell>
          <cell r="AW1138">
            <v>2.5000000000000001E-2</v>
          </cell>
          <cell r="AX1138">
            <v>2.5000000000000001E-2</v>
          </cell>
          <cell r="AY1138">
            <v>2.5000000000000001E-2</v>
          </cell>
          <cell r="AZ1138">
            <v>2.5000000000000001E-2</v>
          </cell>
          <cell r="BA1138">
            <v>2.5000000000000001E-2</v>
          </cell>
          <cell r="BB1138">
            <v>2.5000000000000001E-2</v>
          </cell>
          <cell r="BC1138">
            <v>2.5000000000000001E-2</v>
          </cell>
          <cell r="BD1138">
            <v>2.5000000000000001E-2</v>
          </cell>
          <cell r="BE1138">
            <v>2.5000000000000001E-2</v>
          </cell>
          <cell r="BF1138">
            <v>2.5000000000000001E-2</v>
          </cell>
          <cell r="BG1138">
            <v>2.5000000000000001E-2</v>
          </cell>
          <cell r="BH1138">
            <v>2.5000000000000001E-2</v>
          </cell>
          <cell r="BI1138">
            <v>2.5000000000000001E-2</v>
          </cell>
          <cell r="BJ1138">
            <v>2.5000000000000001E-2</v>
          </cell>
          <cell r="BK1138">
            <v>2.5000000000000001E-2</v>
          </cell>
        </row>
      </sheetData>
      <sheetData sheetId="29">
        <row r="2596">
          <cell r="C2596">
            <v>0</v>
          </cell>
          <cell r="D2596">
            <v>0</v>
          </cell>
          <cell r="E2596">
            <v>189305.34349999999</v>
          </cell>
          <cell r="F2596">
            <v>662967.98254375008</v>
          </cell>
          <cell r="G2596">
            <v>1110071.9081643748</v>
          </cell>
          <cell r="H2596">
            <v>1432959.4415013005</v>
          </cell>
          <cell r="I2596">
            <v>1770284.4483923188</v>
          </cell>
          <cell r="J2596">
            <v>2142660.6113684117</v>
          </cell>
          <cell r="K2596">
            <v>2519339.5395565568</v>
          </cell>
          <cell r="L2596">
            <v>2906430.1025794176</v>
          </cell>
          <cell r="M2596">
            <v>3280128.8244591178</v>
          </cell>
          <cell r="N2596">
            <v>3610336.2011104277</v>
          </cell>
          <cell r="O2596">
            <v>3759952.2125382586</v>
          </cell>
          <cell r="P2596">
            <v>3853951.0178517145</v>
          </cell>
          <cell r="Q2596">
            <v>3950299.7932980079</v>
          </cell>
          <cell r="R2596">
            <v>4049057.288130457</v>
          </cell>
          <cell r="S2596">
            <v>4150283.7203337187</v>
          </cell>
          <cell r="T2596">
            <v>4254040.8133420609</v>
          </cell>
          <cell r="U2596">
            <v>4360391.8336756127</v>
          </cell>
          <cell r="V2596">
            <v>4469401.6295175012</v>
          </cell>
          <cell r="W2596">
            <v>4581136.6702554384</v>
          </cell>
          <cell r="X2596">
            <v>4695665.0870118244</v>
          </cell>
          <cell r="Y2596">
            <v>4813056.7141871192</v>
          </cell>
          <cell r="Z2596">
            <v>4933383.132041797</v>
          </cell>
          <cell r="AA2596">
            <v>5056717.7103428412</v>
          </cell>
          <cell r="AB2596">
            <v>5183135.6531014116</v>
          </cell>
          <cell r="AC2596">
            <v>5312714.0444289474</v>
          </cell>
          <cell r="AD2596">
            <v>5445531.8955396703</v>
          </cell>
          <cell r="AE2596">
            <v>5581670.1929281615</v>
          </cell>
          <cell r="AF2596">
            <v>5721211.9477513647</v>
          </cell>
          <cell r="AG2596">
            <v>5864242.2464451473</v>
          </cell>
          <cell r="AH2596">
            <v>6010848.3026062762</v>
          </cell>
          <cell r="AI2596">
            <v>6161119.510171433</v>
          </cell>
          <cell r="AJ2596">
            <v>6315147.4979257174</v>
          </cell>
          <cell r="AK2596">
            <v>6473026.1853738604</v>
          </cell>
          <cell r="AL2596">
            <v>6634851.8400082057</v>
          </cell>
          <cell r="AM2596">
            <v>6800723.1360084098</v>
          </cell>
          <cell r="AN2596">
            <v>6970741.2144086203</v>
          </cell>
          <cell r="AO2596">
            <v>7145009.7447688347</v>
          </cell>
          <cell r="AP2596">
            <v>7323634.9883880559</v>
          </cell>
          <cell r="AQ2596">
            <v>7506725.8630977562</v>
          </cell>
          <cell r="AR2596">
            <v>7694394.0096752001</v>
          </cell>
          <cell r="AS2596">
            <v>7886753.8599170782</v>
          </cell>
          <cell r="AT2596">
            <v>8083922.706415006</v>
          </cell>
          <cell r="AU2596">
            <v>8286020.7740753805</v>
          </cell>
          <cell r="AV2596">
            <v>8493171.2934272643</v>
          </cell>
          <cell r="AW2596">
            <v>8705500.5757629443</v>
          </cell>
          <cell r="AX2596">
            <v>8923138.090157019</v>
          </cell>
          <cell r="AY2596">
            <v>9146216.5424109437</v>
          </cell>
          <cell r="AZ2596">
            <v>9374871.9559712168</v>
          </cell>
          <cell r="BA2596">
            <v>9609243.7548704967</v>
          </cell>
          <cell r="BB2596">
            <v>9849474.8487422578</v>
          </cell>
          <cell r="BC2596">
            <v>10095711.719960812</v>
          </cell>
          <cell r="BD2596">
            <v>10348104.512959832</v>
          </cell>
          <cell r="BE2596">
            <v>10606807.125783827</v>
          </cell>
          <cell r="BF2596">
            <v>10871977.303928424</v>
          </cell>
          <cell r="BG2596">
            <v>11143776.736526633</v>
          </cell>
          <cell r="BH2596">
            <v>11422371.154939797</v>
          </cell>
          <cell r="BI2596">
            <v>11707930.433813293</v>
          </cell>
          <cell r="BJ2596">
            <v>12000628.694658624</v>
          </cell>
        </row>
        <row r="2597">
          <cell r="C2597">
            <v>0</v>
          </cell>
          <cell r="D2597">
            <v>0</v>
          </cell>
          <cell r="E2597">
            <v>-2366.3167937499998</v>
          </cell>
          <cell r="F2597">
            <v>-8287.0997817968764</v>
          </cell>
          <cell r="G2597">
            <v>-13875.898852054686</v>
          </cell>
          <cell r="H2597">
            <v>-17911.993018766254</v>
          </cell>
          <cell r="I2597">
            <v>-22128.555604903988</v>
          </cell>
          <cell r="J2597">
            <v>-26783.257642105145</v>
          </cell>
          <cell r="K2597">
            <v>-31491.744244456961</v>
          </cell>
          <cell r="L2597">
            <v>-36330.376282242723</v>
          </cell>
          <cell r="M2597">
            <v>-41001.610305738977</v>
          </cell>
          <cell r="N2597">
            <v>-45129.202513880344</v>
          </cell>
          <cell r="O2597">
            <v>-46999.402656728227</v>
          </cell>
          <cell r="P2597">
            <v>-48174.387723146436</v>
          </cell>
          <cell r="Q2597">
            <v>-49378.747416225102</v>
          </cell>
          <cell r="R2597">
            <v>-50613.216101630722</v>
          </cell>
          <cell r="S2597">
            <v>-51878.546504171485</v>
          </cell>
          <cell r="T2597">
            <v>-53175.510166775763</v>
          </cell>
          <cell r="U2597">
            <v>-54504.89792094515</v>
          </cell>
          <cell r="V2597">
            <v>-55867.520368968777</v>
          </cell>
          <cell r="W2597">
            <v>-57264.20837819299</v>
          </cell>
          <cell r="X2597">
            <v>-58695.813587647812</v>
          </cell>
          <cell r="Y2597">
            <v>-60163.208927338994</v>
          </cell>
          <cell r="Z2597">
            <v>-61667.289150522469</v>
          </cell>
          <cell r="AA2597">
            <v>-63208.971379285525</v>
          </cell>
          <cell r="AB2597">
            <v>-64789.195663767656</v>
          </cell>
          <cell r="AC2597">
            <v>-66408.925555361842</v>
          </cell>
          <cell r="AD2597">
            <v>-68069.148694245872</v>
          </cell>
          <cell r="AE2597">
            <v>-69770.877411602007</v>
          </cell>
          <cell r="AF2597">
            <v>-71515.149346892053</v>
          </cell>
          <cell r="AG2597">
            <v>-73303.028080564356</v>
          </cell>
          <cell r="AH2597">
            <v>-75135.603782578459</v>
          </cell>
          <cell r="AI2597">
            <v>-77013.993877142915</v>
          </cell>
          <cell r="AJ2597">
            <v>-78939.343724071485</v>
          </cell>
          <cell r="AK2597">
            <v>-80912.827317173258</v>
          </cell>
          <cell r="AL2597">
            <v>-82935.648000102577</v>
          </cell>
          <cell r="AM2597">
            <v>-85009.039200105122</v>
          </cell>
          <cell r="AN2597">
            <v>-87134.265180107759</v>
          </cell>
          <cell r="AO2597">
            <v>-89312.621809610428</v>
          </cell>
          <cell r="AP2597">
            <v>-91545.437354850714</v>
          </cell>
          <cell r="AQ2597">
            <v>-93834.073288721964</v>
          </cell>
          <cell r="AR2597">
            <v>-96179.92512094001</v>
          </cell>
          <cell r="AS2597">
            <v>-98584.423248963489</v>
          </cell>
          <cell r="AT2597">
            <v>-101049.03383018757</v>
          </cell>
          <cell r="AU2597">
            <v>-103575.25967594226</v>
          </cell>
          <cell r="AV2597">
            <v>-106164.6411678408</v>
          </cell>
          <cell r="AW2597">
            <v>-108818.75719703683</v>
          </cell>
          <cell r="AX2597">
            <v>-111539.22612696275</v>
          </cell>
          <cell r="AY2597">
            <v>-114327.70678013681</v>
          </cell>
          <cell r="AZ2597">
            <v>-117185.89944964023</v>
          </cell>
          <cell r="BA2597">
            <v>-120115.54693588123</v>
          </cell>
          <cell r="BB2597">
            <v>-123118.43560927825</v>
          </cell>
          <cell r="BC2597">
            <v>-126196.39649951017</v>
          </cell>
          <cell r="BD2597">
            <v>-129351.30641199791</v>
          </cell>
          <cell r="BE2597">
            <v>-132585.08907229785</v>
          </cell>
          <cell r="BF2597">
            <v>-135899.71629910532</v>
          </cell>
          <cell r="BG2597">
            <v>-139297.20920658292</v>
          </cell>
          <cell r="BH2597">
            <v>-142779.63943674753</v>
          </cell>
          <cell r="BI2597">
            <v>-146349.13042266617</v>
          </cell>
          <cell r="BJ2597">
            <v>-150007.8586832328</v>
          </cell>
        </row>
        <row r="2598">
          <cell r="C2598">
            <v>0</v>
          </cell>
          <cell r="D2598">
            <v>0</v>
          </cell>
          <cell r="E2598">
            <v>-1021.0022099550001</v>
          </cell>
          <cell r="F2598">
            <v>-3487.318073221938</v>
          </cell>
          <cell r="G2598">
            <v>-5694.8428384284944</v>
          </cell>
          <cell r="H2598">
            <v>-7169.559807094909</v>
          </cell>
          <cell r="I2598">
            <v>-8638.2516886125377</v>
          </cell>
          <cell r="J2598">
            <v>-10196.627125204212</v>
          </cell>
          <cell r="K2598">
            <v>-11692.469744231041</v>
          </cell>
          <cell r="L2598">
            <v>-13155.02811681944</v>
          </cell>
          <cell r="M2598">
            <v>-14478.747190287862</v>
          </cell>
          <cell r="N2598">
            <v>-15541.45413792227</v>
          </cell>
          <cell r="O2598">
            <v>-15784.319921122322</v>
          </cell>
          <cell r="P2598">
            <v>-15777.74000475038</v>
          </cell>
          <cell r="Q2598">
            <v>-15770.99559046914</v>
          </cell>
          <cell r="R2598">
            <v>-15764.082565830868</v>
          </cell>
          <cell r="S2598">
            <v>-15756.996715576639</v>
          </cell>
          <cell r="T2598">
            <v>-15749.733719066055</v>
          </cell>
          <cell r="U2598">
            <v>-15742.289147642708</v>
          </cell>
          <cell r="V2598">
            <v>-15734.658461933775</v>
          </cell>
          <cell r="W2598">
            <v>-15726.837009082119</v>
          </cell>
          <cell r="X2598">
            <v>-15718.820019909173</v>
          </cell>
          <cell r="Y2598">
            <v>-15710.602606006902</v>
          </cell>
          <cell r="Z2598">
            <v>-15702.179756757074</v>
          </cell>
          <cell r="AA2598">
            <v>-15693.546336276</v>
          </cell>
          <cell r="AB2598">
            <v>-15684.6970802829</v>
          </cell>
          <cell r="AC2598">
            <v>-15675.626592889974</v>
          </cell>
          <cell r="AD2598">
            <v>-15666.329343312224</v>
          </cell>
          <cell r="AE2598">
            <v>-15656.79966249503</v>
          </cell>
          <cell r="AF2598">
            <v>-15647.031739657405</v>
          </cell>
          <cell r="AG2598">
            <v>-15637.01961874884</v>
          </cell>
          <cell r="AH2598">
            <v>-15626.757194817561</v>
          </cell>
          <cell r="AI2598">
            <v>-15616.238210288</v>
          </cell>
          <cell r="AJ2598">
            <v>-15605.456251145199</v>
          </cell>
          <cell r="AK2598">
            <v>-15594.40474302383</v>
          </cell>
          <cell r="AL2598">
            <v>-15583.076947199428</v>
          </cell>
          <cell r="AM2598">
            <v>-15571.465956479411</v>
          </cell>
          <cell r="AN2598">
            <v>-15559.564690991398</v>
          </cell>
          <cell r="AO2598">
            <v>-15547.365893866181</v>
          </cell>
          <cell r="AP2598">
            <v>-15534.862126812835</v>
          </cell>
          <cell r="AQ2598">
            <v>-15522.045765583158</v>
          </cell>
          <cell r="AR2598">
            <v>-15508.908995322734</v>
          </cell>
          <cell r="AS2598">
            <v>-15495.443805805804</v>
          </cell>
          <cell r="AT2598">
            <v>-15481.641986550949</v>
          </cell>
          <cell r="AU2598">
            <v>-15467.495121814723</v>
          </cell>
          <cell r="AV2598">
            <v>-15452.99458546009</v>
          </cell>
          <cell r="AW2598">
            <v>-15438.131535696595</v>
          </cell>
          <cell r="AX2598">
            <v>-15422.896909689009</v>
          </cell>
          <cell r="AY2598">
            <v>-15407.281418031234</v>
          </cell>
          <cell r="AZ2598">
            <v>-15391.275539082017</v>
          </cell>
          <cell r="BA2598">
            <v>-15374.869513159067</v>
          </cell>
          <cell r="BB2598">
            <v>-15358.053336588042</v>
          </cell>
          <cell r="BC2598">
            <v>-15340.816755602744</v>
          </cell>
          <cell r="BD2598">
            <v>-15323.149260092812</v>
          </cell>
          <cell r="BE2598">
            <v>-15305.040077195132</v>
          </cell>
          <cell r="BF2598">
            <v>-15286.478164725009</v>
          </cell>
          <cell r="BG2598">
            <v>-15267.452204443138</v>
          </cell>
          <cell r="BH2598">
            <v>-15247.950595154212</v>
          </cell>
          <cell r="BI2598">
            <v>-15227.961445633069</v>
          </cell>
          <cell r="BJ2598">
            <v>-15207.472567373896</v>
          </cell>
        </row>
        <row r="2599">
          <cell r="D2599">
            <v>0</v>
          </cell>
          <cell r="E2599">
            <v>-2582.9999999999995</v>
          </cell>
          <cell r="F2599">
            <v>-15549.25</v>
          </cell>
          <cell r="G2599">
            <v>-27309.946249999994</v>
          </cell>
          <cell r="H2599">
            <v>-37882.858406249994</v>
          </cell>
          <cell r="I2599">
            <v>-49872.47402421874</v>
          </cell>
          <cell r="J2599">
            <v>-62994.546477324191</v>
          </cell>
          <cell r="K2599">
            <v>-75743.056223738487</v>
          </cell>
          <cell r="L2599">
            <v>-88261.105895618413</v>
          </cell>
          <cell r="M2599">
            <v>-101557.53671614414</v>
          </cell>
          <cell r="N2599">
            <v>-113364.28723402935</v>
          </cell>
          <cell r="O2599">
            <v>-122286.47650707795</v>
          </cell>
          <cell r="P2599">
            <v>-125343.63841975489</v>
          </cell>
          <cell r="Q2599">
            <v>-128477.22938024877</v>
          </cell>
          <cell r="R2599">
            <v>-131689.16011475495</v>
          </cell>
          <cell r="S2599">
            <v>-134981.38911762382</v>
          </cell>
          <cell r="T2599">
            <v>-138355.92384556439</v>
          </cell>
          <cell r="U2599">
            <v>-141814.82194170353</v>
          </cell>
          <cell r="V2599">
            <v>-145360.19249024606</v>
          </cell>
          <cell r="W2599">
            <v>-148994.19730250223</v>
          </cell>
          <cell r="X2599">
            <v>-152719.05223506474</v>
          </cell>
          <cell r="Y2599">
            <v>-156537.02854094133</v>
          </cell>
          <cell r="Z2599">
            <v>-160450.45425446486</v>
          </cell>
          <cell r="AA2599">
            <v>-164461.71561082648</v>
          </cell>
          <cell r="AB2599">
            <v>-168573.25850109709</v>
          </cell>
          <cell r="AC2599">
            <v>-172787.58996362452</v>
          </cell>
          <cell r="AD2599">
            <v>-177107.27971271516</v>
          </cell>
          <cell r="AE2599">
            <v>-181534.96170553297</v>
          </cell>
          <cell r="AF2599">
            <v>-186073.33574817129</v>
          </cell>
          <cell r="AG2599">
            <v>-190725.16914187555</v>
          </cell>
          <cell r="AH2599">
            <v>-195493.29837042245</v>
          </cell>
          <cell r="AI2599">
            <v>-200380.63082968298</v>
          </cell>
          <cell r="AJ2599">
            <v>-205390.14660042501</v>
          </cell>
          <cell r="AK2599">
            <v>-210524.90026543563</v>
          </cell>
          <cell r="AL2599">
            <v>-215788.0227720715</v>
          </cell>
          <cell r="AM2599">
            <v>-221182.72334137326</v>
          </cell>
          <cell r="AN2599">
            <v>-226712.29142490754</v>
          </cell>
          <cell r="AO2599">
            <v>-232380.09871053023</v>
          </cell>
          <cell r="AP2599">
            <v>-238189.60117829349</v>
          </cell>
          <cell r="AQ2599">
            <v>-244144.34120775084</v>
          </cell>
          <cell r="AR2599">
            <v>-250247.94973794455</v>
          </cell>
          <cell r="AS2599">
            <v>-256504.14848139315</v>
          </cell>
          <cell r="AT2599">
            <v>-262916.75219342799</v>
          </cell>
          <cell r="AU2599">
            <v>-269489.6709982637</v>
          </cell>
          <cell r="AV2599">
            <v>-276226.91277322022</v>
          </cell>
          <cell r="AW2599">
            <v>-283132.58559255069</v>
          </cell>
          <cell r="AX2599">
            <v>-290210.90023236454</v>
          </cell>
          <cell r="AY2599">
            <v>-297466.17273817357</v>
          </cell>
          <cell r="AZ2599">
            <v>-304902.82705662795</v>
          </cell>
          <cell r="BA2599">
            <v>-312525.39773304359</v>
          </cell>
          <cell r="BB2599">
            <v>-320338.53267636965</v>
          </cell>
          <cell r="BC2599">
            <v>-328346.9959932788</v>
          </cell>
          <cell r="BD2599">
            <v>-336555.67089311074</v>
          </cell>
          <cell r="BE2599">
            <v>-344969.56266543851</v>
          </cell>
          <cell r="BF2599">
            <v>-353593.80173207453</v>
          </cell>
          <cell r="BG2599">
            <v>-362433.64677537634</v>
          </cell>
          <cell r="BH2599">
            <v>-371494.48794476077</v>
          </cell>
          <cell r="BI2599">
            <v>-380781.85014337971</v>
          </cell>
          <cell r="BJ2599">
            <v>-385276.05652919208</v>
          </cell>
        </row>
        <row r="2600"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0</v>
          </cell>
          <cell r="AA2600">
            <v>0</v>
          </cell>
          <cell r="AB2600">
            <v>0</v>
          </cell>
          <cell r="AC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K2600">
            <v>0</v>
          </cell>
          <cell r="AL2600">
            <v>0</v>
          </cell>
          <cell r="AM2600">
            <v>0</v>
          </cell>
          <cell r="AN2600">
            <v>0</v>
          </cell>
          <cell r="AO2600">
            <v>0</v>
          </cell>
          <cell r="AP2600">
            <v>0</v>
          </cell>
          <cell r="AQ2600">
            <v>0</v>
          </cell>
          <cell r="AR2600">
            <v>0</v>
          </cell>
          <cell r="AS2600">
            <v>0</v>
          </cell>
          <cell r="AT2600">
            <v>0</v>
          </cell>
          <cell r="AU2600">
            <v>0</v>
          </cell>
          <cell r="AV2600">
            <v>0</v>
          </cell>
          <cell r="AW2600">
            <v>0</v>
          </cell>
          <cell r="AX2600">
            <v>0</v>
          </cell>
          <cell r="AY2600">
            <v>0</v>
          </cell>
          <cell r="AZ2600">
            <v>0</v>
          </cell>
          <cell r="BA2600">
            <v>0</v>
          </cell>
          <cell r="BB2600">
            <v>0</v>
          </cell>
          <cell r="BC2600">
            <v>0</v>
          </cell>
          <cell r="BD2600">
            <v>0</v>
          </cell>
          <cell r="BE2600">
            <v>0</v>
          </cell>
          <cell r="BF2600">
            <v>0</v>
          </cell>
          <cell r="BG2600">
            <v>0</v>
          </cell>
          <cell r="BH2600">
            <v>0</v>
          </cell>
          <cell r="BI2600">
            <v>0</v>
          </cell>
          <cell r="BJ2600">
            <v>0</v>
          </cell>
        </row>
        <row r="2601">
          <cell r="C2601">
            <v>0</v>
          </cell>
          <cell r="D2601">
            <v>0</v>
          </cell>
          <cell r="E2601">
            <v>-32287.499999999996</v>
          </cell>
          <cell r="F2601">
            <v>-61986.874999999993</v>
          </cell>
          <cell r="G2601">
            <v>-87228.140624999985</v>
          </cell>
          <cell r="H2601">
            <v>-115900.35351562499</v>
          </cell>
          <cell r="I2601">
            <v>-148214.47588867182</v>
          </cell>
          <cell r="J2601">
            <v>-192611.16044414253</v>
          </cell>
          <cell r="K2601">
            <v>-234489.66125462088</v>
          </cell>
          <cell r="L2601">
            <v>-277810.48146703135</v>
          </cell>
          <cell r="M2601">
            <v>-319034.53430283052</v>
          </cell>
          <cell r="N2601">
            <v>-357286.95729973348</v>
          </cell>
          <cell r="O2601">
            <v>-377303.63931733195</v>
          </cell>
          <cell r="P2601">
            <v>-396914.34892216115</v>
          </cell>
          <cell r="Q2601">
            <v>-417997.63306434063</v>
          </cell>
          <cell r="R2601">
            <v>-437897.54280562163</v>
          </cell>
          <cell r="S2601">
            <v>-456237.09521756851</v>
          </cell>
          <cell r="T2601">
            <v>-467643.02259800764</v>
          </cell>
          <cell r="U2601">
            <v>-479334.09816295776</v>
          </cell>
          <cell r="V2601">
            <v>-491317.45061703172</v>
          </cell>
          <cell r="W2601">
            <v>-503600.38688245742</v>
          </cell>
          <cell r="X2601">
            <v>-516190.39655451884</v>
          </cell>
          <cell r="Y2601">
            <v>-529095.15646838176</v>
          </cell>
          <cell r="Z2601">
            <v>-542322.53538009129</v>
          </cell>
          <cell r="AA2601">
            <v>-555880.59876459348</v>
          </cell>
          <cell r="AB2601">
            <v>-569777.61373370828</v>
          </cell>
          <cell r="AC2601">
            <v>-584022.05407705088</v>
          </cell>
          <cell r="AD2601">
            <v>-598622.60542897717</v>
          </cell>
          <cell r="AE2601">
            <v>-613588.17056470143</v>
          </cell>
          <cell r="AF2601">
            <v>-628927.87482881895</v>
          </cell>
          <cell r="AG2601">
            <v>-644651.07169953943</v>
          </cell>
          <cell r="AH2601">
            <v>-660767.34849202784</v>
          </cell>
          <cell r="AI2601">
            <v>-677286.53220432845</v>
          </cell>
          <cell r="AJ2601">
            <v>-694218.69550943654</v>
          </cell>
          <cell r="AK2601">
            <v>-711574.16289717238</v>
          </cell>
          <cell r="AL2601">
            <v>-729363.51696960162</v>
          </cell>
          <cell r="AM2601">
            <v>-747597.60489384155</v>
          </cell>
          <cell r="AN2601">
            <v>-766287.54501618759</v>
          </cell>
          <cell r="AO2601">
            <v>-785444.7336415922</v>
          </cell>
          <cell r="AP2601">
            <v>-805080.85198263195</v>
          </cell>
          <cell r="AQ2601">
            <v>-825207.87328219775</v>
          </cell>
          <cell r="AR2601">
            <v>-845838.07011425262</v>
          </cell>
          <cell r="AS2601">
            <v>-866984.02186710888</v>
          </cell>
          <cell r="AT2601">
            <v>-888658.62241378659</v>
          </cell>
          <cell r="AU2601">
            <v>-910875.08797413111</v>
          </cell>
          <cell r="AV2601">
            <v>-933646.96517348429</v>
          </cell>
          <cell r="AW2601">
            <v>-956988.13930282136</v>
          </cell>
          <cell r="AX2601">
            <v>-980912.84278539196</v>
          </cell>
          <cell r="AY2601">
            <v>-1005435.6638550267</v>
          </cell>
          <cell r="AZ2601">
            <v>-1030571.5554514023</v>
          </cell>
          <cell r="BA2601">
            <v>-1056335.8443376874</v>
          </cell>
          <cell r="BB2601">
            <v>-1082744.2404461293</v>
          </cell>
          <cell r="BC2601">
            <v>-1109812.8464572825</v>
          </cell>
          <cell r="BD2601">
            <v>-1137558.1676187147</v>
          </cell>
          <cell r="BE2601">
            <v>-1165997.121809182</v>
          </cell>
          <cell r="BF2601">
            <v>-1195147.049854412</v>
          </cell>
          <cell r="BG2601">
            <v>-1225025.7261007719</v>
          </cell>
          <cell r="BH2601">
            <v>-1255651.369253291</v>
          </cell>
          <cell r="BI2601">
            <v>-1287042.6534846234</v>
          </cell>
          <cell r="BJ2601">
            <v>-1319218.7198217388</v>
          </cell>
        </row>
        <row r="2602">
          <cell r="C2602">
            <v>0</v>
          </cell>
          <cell r="D2602">
            <v>0</v>
          </cell>
          <cell r="E2602">
            <v>-6457.5</v>
          </cell>
          <cell r="F2602">
            <v>-12397.375</v>
          </cell>
          <cell r="G2602">
            <v>-17445.628124999999</v>
          </cell>
          <cell r="H2602">
            <v>-23180.070703124995</v>
          </cell>
          <cell r="I2602">
            <v>-29642.895177734365</v>
          </cell>
          <cell r="J2602">
            <v>-46503.706070336899</v>
          </cell>
          <cell r="K2602">
            <v>-65258.847876384854</v>
          </cell>
          <cell r="L2602">
            <v>-80536.431525405555</v>
          </cell>
          <cell r="M2602">
            <v>-97286.425358923123</v>
          </cell>
          <cell r="N2602">
            <v>-112391.42298044011</v>
          </cell>
          <cell r="O2602">
            <v>-138687.55972959378</v>
          </cell>
          <cell r="P2602">
            <v>-167169.68085381473</v>
          </cell>
          <cell r="Q2602">
            <v>-191199.48192103545</v>
          </cell>
          <cell r="R2602">
            <v>-217739.2658120573</v>
          </cell>
          <cell r="S2602">
            <v>-241431.30435523487</v>
          </cell>
          <cell r="T2602">
            <v>-269883.12183609017</v>
          </cell>
          <cell r="U2602">
            <v>-297324.20823400066</v>
          </cell>
          <cell r="V2602">
            <v>-323785.14979586995</v>
          </cell>
          <cell r="W2602">
            <v>-351383.31080568652</v>
          </cell>
          <cell r="X2602">
            <v>-377864.95113096497</v>
          </cell>
          <cell r="Y2602">
            <v>-410657.76264227636</v>
          </cell>
          <cell r="Z2602">
            <v>-446403.46339251864</v>
          </cell>
          <cell r="AA2602">
            <v>-477327.18962155102</v>
          </cell>
          <cell r="AB2602">
            <v>-510603.33556716435</v>
          </cell>
          <cell r="AC2602">
            <v>-541722.46552973264</v>
          </cell>
          <cell r="AD2602">
            <v>-578639.12738757255</v>
          </cell>
          <cell r="AE2602">
            <v>-609856.18572963914</v>
          </cell>
          <cell r="AF2602">
            <v>-645067.54056045227</v>
          </cell>
          <cell r="AG2602">
            <v>-679611.89562249871</v>
          </cell>
          <cell r="AH2602">
            <v>-715480.30122479715</v>
          </cell>
          <cell r="AI2602">
            <v>-735087.31417026406</v>
          </cell>
          <cell r="AJ2602">
            <v>-754566.37549340702</v>
          </cell>
          <cell r="AK2602">
            <v>-776592.92608644604</v>
          </cell>
          <cell r="AL2602">
            <v>-796470.8136651566</v>
          </cell>
          <cell r="AM2602">
            <v>-816857.22504399857</v>
          </cell>
          <cell r="AN2602">
            <v>-837278.65567009849</v>
          </cell>
          <cell r="AO2602">
            <v>-858210.62206185097</v>
          </cell>
          <cell r="AP2602">
            <v>-879665.88761339721</v>
          </cell>
          <cell r="AQ2602">
            <v>-901657.53480373207</v>
          </cell>
          <cell r="AR2602">
            <v>-924198.9731738253</v>
          </cell>
          <cell r="AS2602">
            <v>-947303.94750317081</v>
          </cell>
          <cell r="AT2602">
            <v>-970986.54619075009</v>
          </cell>
          <cell r="AU2602">
            <v>-995261.20984551893</v>
          </cell>
          <cell r="AV2602">
            <v>-1020142.7400916567</v>
          </cell>
          <cell r="AW2602">
            <v>-1045646.3085939481</v>
          </cell>
          <cell r="AX2602">
            <v>-1071787.4663087968</v>
          </cell>
          <cell r="AY2602">
            <v>-1098582.1529665168</v>
          </cell>
          <cell r="AZ2602">
            <v>-1126046.7067906796</v>
          </cell>
          <cell r="BA2602">
            <v>-1154197.8744604464</v>
          </cell>
          <cell r="BB2602">
            <v>-1183052.8213219575</v>
          </cell>
          <cell r="BC2602">
            <v>-1212629.1418550061</v>
          </cell>
          <cell r="BD2602">
            <v>-1242944.870401381</v>
          </cell>
          <cell r="BE2602">
            <v>-1274018.4921614155</v>
          </cell>
          <cell r="BF2602">
            <v>-1305868.954465451</v>
          </cell>
          <cell r="BG2602">
            <v>-1338515.6783270873</v>
          </cell>
          <cell r="BH2602">
            <v>-1371978.5702852644</v>
          </cell>
          <cell r="BI2602">
            <v>-1406278.034542396</v>
          </cell>
          <cell r="BJ2602">
            <v>-1441434.9854059557</v>
          </cell>
        </row>
        <row r="2604">
          <cell r="C2604">
            <v>0</v>
          </cell>
          <cell r="D2604">
            <v>0</v>
          </cell>
          <cell r="E2604">
            <v>-64574.999999999993</v>
          </cell>
          <cell r="F2604">
            <v>-123973.74999999999</v>
          </cell>
          <cell r="G2604">
            <v>-174456.28124999997</v>
          </cell>
          <cell r="H2604">
            <v>-231800.70703124997</v>
          </cell>
          <cell r="I2604">
            <v>-296428.95177734364</v>
          </cell>
          <cell r="J2604">
            <v>-359504.95964599599</v>
          </cell>
          <cell r="K2604">
            <v>-419606.07104487892</v>
          </cell>
          <cell r="L2604">
            <v>-486142.75610645709</v>
          </cell>
          <cell r="M2604">
            <v>-545753.11786712974</v>
          </cell>
          <cell r="N2604">
            <v>-596519.39759550209</v>
          </cell>
          <cell r="O2604">
            <v>-611432.38253538974</v>
          </cell>
          <cell r="P2604">
            <v>-626718.19209877448</v>
          </cell>
          <cell r="Q2604">
            <v>-642386.14690124372</v>
          </cell>
          <cell r="R2604">
            <v>-658445.80057377485</v>
          </cell>
          <cell r="S2604">
            <v>-674906.9455881191</v>
          </cell>
          <cell r="T2604">
            <v>-691779.61922782206</v>
          </cell>
          <cell r="U2604">
            <v>-709074.10970851744</v>
          </cell>
          <cell r="V2604">
            <v>-726800.96245123039</v>
          </cell>
          <cell r="W2604">
            <v>-744970.98651251104</v>
          </cell>
          <cell r="X2604">
            <v>-763595.26117532374</v>
          </cell>
          <cell r="Y2604">
            <v>-782685.14270470676</v>
          </cell>
          <cell r="Z2604">
            <v>-802252.27127232426</v>
          </cell>
          <cell r="AA2604">
            <v>-822308.57805413229</v>
          </cell>
          <cell r="AB2604">
            <v>-842866.29250548559</v>
          </cell>
          <cell r="AC2604">
            <v>-863937.94981812267</v>
          </cell>
          <cell r="AD2604">
            <v>-885536.3985635757</v>
          </cell>
          <cell r="AE2604">
            <v>-907674.80852766486</v>
          </cell>
          <cell r="AF2604">
            <v>-930366.67874085659</v>
          </cell>
          <cell r="AG2604">
            <v>-953625.84570937778</v>
          </cell>
          <cell r="AH2604">
            <v>-977466.49185211223</v>
          </cell>
          <cell r="AI2604">
            <v>-1001903.1541484148</v>
          </cell>
          <cell r="AJ2604">
            <v>-1026950.7330021251</v>
          </cell>
          <cell r="AK2604">
            <v>-1052624.5013271782</v>
          </cell>
          <cell r="AL2604">
            <v>-1078940.1138603576</v>
          </cell>
          <cell r="AM2604">
            <v>-1105913.6167068663</v>
          </cell>
          <cell r="AN2604">
            <v>-1133561.4571245378</v>
          </cell>
          <cell r="AO2604">
            <v>-1161900.4935526513</v>
          </cell>
          <cell r="AP2604">
            <v>-1190948.0058914674</v>
          </cell>
          <cell r="AQ2604">
            <v>-1220721.706038754</v>
          </cell>
          <cell r="AR2604">
            <v>-1251239.748689723</v>
          </cell>
          <cell r="AS2604">
            <v>-1282520.7424069657</v>
          </cell>
          <cell r="AT2604">
            <v>-1314583.7609671399</v>
          </cell>
          <cell r="AU2604">
            <v>-1347448.3549913182</v>
          </cell>
          <cell r="AV2604">
            <v>-1381134.5638661012</v>
          </cell>
          <cell r="AW2604">
            <v>-1415662.9279627537</v>
          </cell>
          <cell r="AX2604">
            <v>-1451054.5011618226</v>
          </cell>
          <cell r="AY2604">
            <v>-1487330.8636908678</v>
          </cell>
          <cell r="AZ2604">
            <v>-1524514.1352831395</v>
          </cell>
          <cell r="BA2604">
            <v>-1562626.988665218</v>
          </cell>
          <cell r="BB2604">
            <v>-1601692.6633818483</v>
          </cell>
          <cell r="BC2604">
            <v>-1641734.9799663944</v>
          </cell>
          <cell r="BD2604">
            <v>-1682778.3544655538</v>
          </cell>
          <cell r="BE2604">
            <v>-1724847.8133271928</v>
          </cell>
          <cell r="BF2604">
            <v>-1767969.0086603723</v>
          </cell>
          <cell r="BG2604">
            <v>-1812168.2338768819</v>
          </cell>
          <cell r="BH2604">
            <v>-1857472.4397238034</v>
          </cell>
          <cell r="BI2604">
            <v>-1903909.2507168988</v>
          </cell>
          <cell r="BJ2604">
            <v>-1951506.9819848207</v>
          </cell>
        </row>
        <row r="2605">
          <cell r="C2605">
            <v>-727007</v>
          </cell>
          <cell r="D2605">
            <v>-3986657</v>
          </cell>
          <cell r="E2605">
            <v>-10541944.324999999</v>
          </cell>
          <cell r="F2605">
            <v>-2242489.3770499998</v>
          </cell>
          <cell r="G2605">
            <v>-5041836.7844412299</v>
          </cell>
          <cell r="H2605">
            <v>-5910805.2775701759</v>
          </cell>
          <cell r="I2605">
            <v>-5471806.5545419278</v>
          </cell>
          <cell r="J2605">
            <v>-6827617.2628475791</v>
          </cell>
          <cell r="K2605">
            <v>-6560854.5828863326</v>
          </cell>
          <cell r="L2605">
            <v>-6595714.3161131153</v>
          </cell>
          <cell r="M2605">
            <v>-6109961.1414275914</v>
          </cell>
          <cell r="N2605">
            <v>-4872328.7433308261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0</v>
          </cell>
          <cell r="AA2605">
            <v>0</v>
          </cell>
          <cell r="AB2605">
            <v>0</v>
          </cell>
          <cell r="AC2605">
            <v>0</v>
          </cell>
          <cell r="AD2605">
            <v>0</v>
          </cell>
          <cell r="AE2605">
            <v>0</v>
          </cell>
          <cell r="AF2605">
            <v>0</v>
          </cell>
          <cell r="AG2605">
            <v>0</v>
          </cell>
          <cell r="AH2605">
            <v>0</v>
          </cell>
          <cell r="AI2605">
            <v>0</v>
          </cell>
          <cell r="AJ2605">
            <v>0</v>
          </cell>
          <cell r="AK2605">
            <v>0</v>
          </cell>
          <cell r="AL2605">
            <v>0</v>
          </cell>
          <cell r="AM2605">
            <v>0</v>
          </cell>
          <cell r="AN2605">
            <v>0</v>
          </cell>
          <cell r="AO2605">
            <v>0</v>
          </cell>
          <cell r="AP2605">
            <v>0</v>
          </cell>
          <cell r="AQ2605">
            <v>0</v>
          </cell>
          <cell r="AR2605">
            <v>0</v>
          </cell>
          <cell r="AS2605">
            <v>0</v>
          </cell>
          <cell r="AT2605">
            <v>0</v>
          </cell>
          <cell r="AU2605">
            <v>0</v>
          </cell>
          <cell r="AV2605">
            <v>0</v>
          </cell>
          <cell r="AW2605">
            <v>0</v>
          </cell>
          <cell r="AX2605">
            <v>0</v>
          </cell>
          <cell r="AY2605">
            <v>0</v>
          </cell>
          <cell r="AZ2605">
            <v>0</v>
          </cell>
          <cell r="BA2605">
            <v>0</v>
          </cell>
          <cell r="BB2605">
            <v>0</v>
          </cell>
          <cell r="BC2605">
            <v>0</v>
          </cell>
          <cell r="BD2605">
            <v>0</v>
          </cell>
          <cell r="BE2605">
            <v>0</v>
          </cell>
          <cell r="BF2605">
            <v>0</v>
          </cell>
          <cell r="BG2605">
            <v>0</v>
          </cell>
          <cell r="BH2605">
            <v>0</v>
          </cell>
          <cell r="BI2605">
            <v>0</v>
          </cell>
          <cell r="BJ2605">
            <v>0</v>
          </cell>
        </row>
        <row r="2606">
          <cell r="C2606">
            <v>0</v>
          </cell>
          <cell r="D2606">
            <v>487500</v>
          </cell>
          <cell r="E2606">
            <v>1872202.8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  <cell r="AC2606">
            <v>0</v>
          </cell>
          <cell r="AD2606">
            <v>0</v>
          </cell>
          <cell r="AE2606">
            <v>0</v>
          </cell>
          <cell r="AF2606">
            <v>0</v>
          </cell>
          <cell r="AG2606">
            <v>0</v>
          </cell>
          <cell r="AH2606">
            <v>0</v>
          </cell>
          <cell r="AI2606">
            <v>0</v>
          </cell>
          <cell r="AJ2606">
            <v>0</v>
          </cell>
          <cell r="AK2606">
            <v>0</v>
          </cell>
          <cell r="AL2606">
            <v>0</v>
          </cell>
          <cell r="AM2606">
            <v>0</v>
          </cell>
          <cell r="AN2606">
            <v>0</v>
          </cell>
          <cell r="AO2606">
            <v>0</v>
          </cell>
          <cell r="AP2606">
            <v>0</v>
          </cell>
          <cell r="AQ2606">
            <v>0</v>
          </cell>
          <cell r="AR2606">
            <v>0</v>
          </cell>
          <cell r="AS2606">
            <v>0</v>
          </cell>
          <cell r="AT2606">
            <v>0</v>
          </cell>
          <cell r="AU2606">
            <v>0</v>
          </cell>
          <cell r="AV2606">
            <v>0</v>
          </cell>
          <cell r="AW2606">
            <v>0</v>
          </cell>
          <cell r="AX2606">
            <v>0</v>
          </cell>
          <cell r="AY2606">
            <v>0</v>
          </cell>
          <cell r="AZ2606">
            <v>0</v>
          </cell>
          <cell r="BA2606">
            <v>0</v>
          </cell>
          <cell r="BB2606">
            <v>0</v>
          </cell>
          <cell r="BC2606">
            <v>0</v>
          </cell>
          <cell r="BD2606">
            <v>0</v>
          </cell>
          <cell r="BE2606">
            <v>0</v>
          </cell>
          <cell r="BF2606">
            <v>0</v>
          </cell>
          <cell r="BG2606">
            <v>0</v>
          </cell>
          <cell r="BH2606">
            <v>0</v>
          </cell>
          <cell r="BI2606">
            <v>0</v>
          </cell>
          <cell r="BJ2606">
            <v>0</v>
          </cell>
        </row>
      </sheetData>
      <sheetData sheetId="30"/>
      <sheetData sheetId="31"/>
      <sheetData sheetId="32">
        <row r="2">
          <cell r="Q2" t="str">
            <v/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11Oct 2011"/>
      <sheetName val="planned maintenance summary"/>
      <sheetName val="Contingency Analysis"/>
      <sheetName val="Overhead"/>
      <sheetName val="Fees"/>
    </sheetNames>
    <sheetDataSet>
      <sheetData sheetId="0" refreshError="1"/>
      <sheetData sheetId="1" refreshError="1">
        <row r="50">
          <cell r="G50">
            <v>5123461</v>
          </cell>
        </row>
        <row r="52">
          <cell r="G52">
            <v>1274877</v>
          </cell>
        </row>
        <row r="53">
          <cell r="G53">
            <v>230043</v>
          </cell>
        </row>
        <row r="55">
          <cell r="G55">
            <v>1335992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A1:BI288"/>
  <sheetViews>
    <sheetView showGridLines="0" tabSelected="1" zoomScale="80" zoomScaleNormal="80" workbookViewId="0">
      <pane xSplit="1" ySplit="7" topLeftCell="C22" activePane="bottomRight" state="frozen"/>
      <selection pane="topRight" activeCell="B1" sqref="B1"/>
      <selection pane="bottomLeft" activeCell="A6" sqref="A6"/>
      <selection pane="bottomRight" activeCell="D113" sqref="D113"/>
    </sheetView>
  </sheetViews>
  <sheetFormatPr defaultRowHeight="15" x14ac:dyDescent="0.25"/>
  <cols>
    <col min="1" max="1" width="43.42578125" style="2" customWidth="1"/>
    <col min="2" max="2" width="13.7109375" style="2" hidden="1" customWidth="1"/>
    <col min="3" max="3" width="15" style="2" hidden="1" customWidth="1"/>
    <col min="4" max="7" width="14.7109375" style="2" customWidth="1"/>
    <col min="8" max="61" width="14.7109375" style="2" hidden="1" customWidth="1"/>
    <col min="62" max="62" width="0" style="2" hidden="1" customWidth="1"/>
    <col min="63" max="16384" width="9.140625" style="2"/>
  </cols>
  <sheetData>
    <row r="1" spans="1:61" ht="26.25" customHeight="1" x14ac:dyDescent="0.25">
      <c r="F1" s="158" t="s">
        <v>150</v>
      </c>
      <c r="G1" s="158"/>
    </row>
    <row r="3" spans="1:61" x14ac:dyDescent="0.25">
      <c r="A3" s="1" t="s">
        <v>0</v>
      </c>
      <c r="D3" s="3" t="str">
        <f>[2]Main!I4</f>
        <v/>
      </c>
    </row>
    <row r="4" spans="1:61" x14ac:dyDescent="0.25">
      <c r="A4" s="4" t="str">
        <f>[2]Main!B4</f>
        <v>Oxford City Council</v>
      </c>
      <c r="B4" s="3" t="str">
        <f>[2]CF1!Q2</f>
        <v/>
      </c>
      <c r="D4" s="5" t="str">
        <f>[2]Financing!D1</f>
        <v/>
      </c>
    </row>
    <row r="5" spans="1:61" ht="3.75" customHeight="1" x14ac:dyDescent="0.25"/>
    <row r="6" spans="1:61" s="1" customFormat="1" x14ac:dyDescent="0.25">
      <c r="A6" s="6" t="s">
        <v>1</v>
      </c>
      <c r="B6" s="7">
        <f>[2]Main!B8</f>
        <v>2012.13</v>
      </c>
      <c r="C6" s="7">
        <f>B6+1.01</f>
        <v>2013.14</v>
      </c>
      <c r="D6" s="7">
        <f t="shared" ref="D6:AE6" si="0">C6+1.01</f>
        <v>2014.15</v>
      </c>
      <c r="E6" s="7">
        <f t="shared" si="0"/>
        <v>2015.16</v>
      </c>
      <c r="F6" s="7">
        <f t="shared" si="0"/>
        <v>2016.17</v>
      </c>
      <c r="G6" s="7">
        <f t="shared" si="0"/>
        <v>2017.18</v>
      </c>
      <c r="H6" s="7">
        <f t="shared" si="0"/>
        <v>2018.19</v>
      </c>
      <c r="I6" s="7">
        <f t="shared" si="0"/>
        <v>2019.2</v>
      </c>
      <c r="J6" s="7">
        <f t="shared" si="0"/>
        <v>2020.21</v>
      </c>
      <c r="K6" s="7">
        <f t="shared" si="0"/>
        <v>2021.22</v>
      </c>
      <c r="L6" s="7">
        <f t="shared" si="0"/>
        <v>2022.23</v>
      </c>
      <c r="M6" s="7">
        <f t="shared" si="0"/>
        <v>2023.24</v>
      </c>
      <c r="N6" s="7">
        <f t="shared" si="0"/>
        <v>2024.25</v>
      </c>
      <c r="O6" s="7">
        <f t="shared" si="0"/>
        <v>2025.26</v>
      </c>
      <c r="P6" s="7">
        <f t="shared" si="0"/>
        <v>2026.27</v>
      </c>
      <c r="Q6" s="7">
        <f t="shared" si="0"/>
        <v>2027.28</v>
      </c>
      <c r="R6" s="7">
        <f t="shared" si="0"/>
        <v>2028.29</v>
      </c>
      <c r="S6" s="7">
        <f t="shared" si="0"/>
        <v>2029.3</v>
      </c>
      <c r="T6" s="7">
        <f t="shared" si="0"/>
        <v>2030.31</v>
      </c>
      <c r="U6" s="7">
        <f t="shared" si="0"/>
        <v>2031.32</v>
      </c>
      <c r="V6" s="7">
        <f t="shared" si="0"/>
        <v>2032.33</v>
      </c>
      <c r="W6" s="7">
        <f t="shared" si="0"/>
        <v>2033.34</v>
      </c>
      <c r="X6" s="7">
        <f t="shared" si="0"/>
        <v>2034.35</v>
      </c>
      <c r="Y6" s="7">
        <f t="shared" si="0"/>
        <v>2035.36</v>
      </c>
      <c r="Z6" s="7">
        <f t="shared" si="0"/>
        <v>2036.37</v>
      </c>
      <c r="AA6" s="7">
        <f t="shared" si="0"/>
        <v>2037.3799999999999</v>
      </c>
      <c r="AB6" s="7">
        <f t="shared" si="0"/>
        <v>2038.3899999999999</v>
      </c>
      <c r="AC6" s="7">
        <f t="shared" si="0"/>
        <v>2039.3999999999999</v>
      </c>
      <c r="AD6" s="7">
        <f t="shared" si="0"/>
        <v>2040.4099999999999</v>
      </c>
      <c r="AE6" s="7">
        <f t="shared" si="0"/>
        <v>2041.4199999999998</v>
      </c>
      <c r="AF6" s="7">
        <f>AE6+1.01</f>
        <v>2042.4299999999998</v>
      </c>
      <c r="AG6" s="7">
        <f>AF6+1.01</f>
        <v>2043.4399999999998</v>
      </c>
      <c r="AH6" s="7">
        <f>AG6+1.01</f>
        <v>2044.4499999999998</v>
      </c>
      <c r="AI6" s="7">
        <f>AH6+1.01</f>
        <v>2045.4599999999998</v>
      </c>
      <c r="AJ6" s="7">
        <f>AI6+1.01</f>
        <v>2046.4699999999998</v>
      </c>
      <c r="AK6" s="7">
        <f t="shared" ref="AK6:BI6" si="1">AJ6+1.01</f>
        <v>2047.4799999999998</v>
      </c>
      <c r="AL6" s="7">
        <f t="shared" si="1"/>
        <v>2048.4899999999998</v>
      </c>
      <c r="AM6" s="7">
        <f t="shared" si="1"/>
        <v>2049.5</v>
      </c>
      <c r="AN6" s="7">
        <f t="shared" si="1"/>
        <v>2050.5100000000002</v>
      </c>
      <c r="AO6" s="7">
        <f t="shared" si="1"/>
        <v>2051.5200000000004</v>
      </c>
      <c r="AP6" s="7">
        <f t="shared" si="1"/>
        <v>2052.5300000000007</v>
      </c>
      <c r="AQ6" s="7">
        <f t="shared" si="1"/>
        <v>2053.5400000000009</v>
      </c>
      <c r="AR6" s="7">
        <f t="shared" si="1"/>
        <v>2054.5500000000011</v>
      </c>
      <c r="AS6" s="7">
        <f t="shared" si="1"/>
        <v>2055.5600000000013</v>
      </c>
      <c r="AT6" s="7">
        <f t="shared" si="1"/>
        <v>2056.5700000000015</v>
      </c>
      <c r="AU6" s="7">
        <f t="shared" si="1"/>
        <v>2057.5800000000017</v>
      </c>
      <c r="AV6" s="7">
        <f t="shared" si="1"/>
        <v>2058.590000000002</v>
      </c>
      <c r="AW6" s="7">
        <f t="shared" si="1"/>
        <v>2059.6000000000022</v>
      </c>
      <c r="AX6" s="7">
        <f t="shared" si="1"/>
        <v>2060.6100000000024</v>
      </c>
      <c r="AY6" s="7">
        <f t="shared" si="1"/>
        <v>2061.6200000000026</v>
      </c>
      <c r="AZ6" s="7">
        <f t="shared" si="1"/>
        <v>2062.6300000000028</v>
      </c>
      <c r="BA6" s="7">
        <f t="shared" si="1"/>
        <v>2063.6400000000031</v>
      </c>
      <c r="BB6" s="7">
        <f t="shared" si="1"/>
        <v>2064.6500000000033</v>
      </c>
      <c r="BC6" s="7">
        <f t="shared" si="1"/>
        <v>2065.6600000000035</v>
      </c>
      <c r="BD6" s="7">
        <f t="shared" si="1"/>
        <v>2066.6700000000037</v>
      </c>
      <c r="BE6" s="7">
        <f t="shared" si="1"/>
        <v>2067.6800000000039</v>
      </c>
      <c r="BF6" s="7">
        <f t="shared" si="1"/>
        <v>2068.6900000000041</v>
      </c>
      <c r="BG6" s="7">
        <f t="shared" si="1"/>
        <v>2069.7000000000044</v>
      </c>
      <c r="BH6" s="7">
        <f t="shared" si="1"/>
        <v>2070.7100000000046</v>
      </c>
      <c r="BI6" s="7">
        <f t="shared" si="1"/>
        <v>2071.7200000000048</v>
      </c>
    </row>
    <row r="7" spans="1:61" s="1" customFormat="1" x14ac:dyDescent="0.25">
      <c r="A7" s="6" t="str">
        <f>[2]Main!A55</f>
        <v>£'000</v>
      </c>
      <c r="B7" s="8">
        <v>1</v>
      </c>
      <c r="C7" s="8">
        <f>B7+1</f>
        <v>2</v>
      </c>
      <c r="D7" s="8">
        <f t="shared" ref="D7:AE7" si="2">C7+1</f>
        <v>3</v>
      </c>
      <c r="E7" s="8">
        <f t="shared" si="2"/>
        <v>4</v>
      </c>
      <c r="F7" s="8">
        <f t="shared" si="2"/>
        <v>5</v>
      </c>
      <c r="G7" s="8">
        <f t="shared" si="2"/>
        <v>6</v>
      </c>
      <c r="H7" s="8">
        <f t="shared" si="2"/>
        <v>7</v>
      </c>
      <c r="I7" s="8">
        <f t="shared" si="2"/>
        <v>8</v>
      </c>
      <c r="J7" s="8">
        <f t="shared" si="2"/>
        <v>9</v>
      </c>
      <c r="K7" s="8">
        <f t="shared" si="2"/>
        <v>10</v>
      </c>
      <c r="L7" s="8">
        <f t="shared" si="2"/>
        <v>11</v>
      </c>
      <c r="M7" s="8">
        <f t="shared" si="2"/>
        <v>12</v>
      </c>
      <c r="N7" s="8">
        <f t="shared" si="2"/>
        <v>13</v>
      </c>
      <c r="O7" s="8">
        <f t="shared" si="2"/>
        <v>14</v>
      </c>
      <c r="P7" s="8">
        <f t="shared" si="2"/>
        <v>15</v>
      </c>
      <c r="Q7" s="8">
        <f t="shared" si="2"/>
        <v>16</v>
      </c>
      <c r="R7" s="8">
        <f t="shared" si="2"/>
        <v>17</v>
      </c>
      <c r="S7" s="8">
        <f t="shared" si="2"/>
        <v>18</v>
      </c>
      <c r="T7" s="8">
        <f t="shared" si="2"/>
        <v>19</v>
      </c>
      <c r="U7" s="8">
        <f t="shared" si="2"/>
        <v>20</v>
      </c>
      <c r="V7" s="8">
        <f t="shared" si="2"/>
        <v>21</v>
      </c>
      <c r="W7" s="8">
        <f t="shared" si="2"/>
        <v>22</v>
      </c>
      <c r="X7" s="8">
        <f t="shared" si="2"/>
        <v>23</v>
      </c>
      <c r="Y7" s="8">
        <f t="shared" si="2"/>
        <v>24</v>
      </c>
      <c r="Z7" s="8">
        <f t="shared" si="2"/>
        <v>25</v>
      </c>
      <c r="AA7" s="8">
        <f t="shared" si="2"/>
        <v>26</v>
      </c>
      <c r="AB7" s="8">
        <f t="shared" si="2"/>
        <v>27</v>
      </c>
      <c r="AC7" s="8">
        <f t="shared" si="2"/>
        <v>28</v>
      </c>
      <c r="AD7" s="8">
        <f t="shared" si="2"/>
        <v>29</v>
      </c>
      <c r="AE7" s="8">
        <f t="shared" si="2"/>
        <v>30</v>
      </c>
      <c r="AF7" s="8">
        <f>AE7+1</f>
        <v>31</v>
      </c>
      <c r="AG7" s="8">
        <f>AF7+1</f>
        <v>32</v>
      </c>
      <c r="AH7" s="8">
        <f>AG7+1</f>
        <v>33</v>
      </c>
      <c r="AI7" s="8">
        <f>AH7+1</f>
        <v>34</v>
      </c>
      <c r="AJ7" s="8">
        <f>AI7+1</f>
        <v>35</v>
      </c>
      <c r="AK7" s="8">
        <f t="shared" ref="AK7:BI7" si="3">AJ7+1</f>
        <v>36</v>
      </c>
      <c r="AL7" s="8">
        <f t="shared" si="3"/>
        <v>37</v>
      </c>
      <c r="AM7" s="8">
        <f t="shared" si="3"/>
        <v>38</v>
      </c>
      <c r="AN7" s="8">
        <f t="shared" si="3"/>
        <v>39</v>
      </c>
      <c r="AO7" s="8">
        <f t="shared" si="3"/>
        <v>40</v>
      </c>
      <c r="AP7" s="8">
        <f t="shared" si="3"/>
        <v>41</v>
      </c>
      <c r="AQ7" s="8">
        <f t="shared" si="3"/>
        <v>42</v>
      </c>
      <c r="AR7" s="8">
        <f t="shared" si="3"/>
        <v>43</v>
      </c>
      <c r="AS7" s="8">
        <f t="shared" si="3"/>
        <v>44</v>
      </c>
      <c r="AT7" s="8">
        <f t="shared" si="3"/>
        <v>45</v>
      </c>
      <c r="AU7" s="8">
        <f t="shared" si="3"/>
        <v>46</v>
      </c>
      <c r="AV7" s="8">
        <f t="shared" si="3"/>
        <v>47</v>
      </c>
      <c r="AW7" s="8">
        <f t="shared" si="3"/>
        <v>48</v>
      </c>
      <c r="AX7" s="8">
        <f t="shared" si="3"/>
        <v>49</v>
      </c>
      <c r="AY7" s="8">
        <f t="shared" si="3"/>
        <v>50</v>
      </c>
      <c r="AZ7" s="8">
        <f t="shared" si="3"/>
        <v>51</v>
      </c>
      <c r="BA7" s="8">
        <f t="shared" si="3"/>
        <v>52</v>
      </c>
      <c r="BB7" s="8">
        <f t="shared" si="3"/>
        <v>53</v>
      </c>
      <c r="BC7" s="8">
        <f t="shared" si="3"/>
        <v>54</v>
      </c>
      <c r="BD7" s="8">
        <f t="shared" si="3"/>
        <v>55</v>
      </c>
      <c r="BE7" s="8">
        <f t="shared" si="3"/>
        <v>56</v>
      </c>
      <c r="BF7" s="8">
        <f t="shared" si="3"/>
        <v>57</v>
      </c>
      <c r="BG7" s="8">
        <f t="shared" si="3"/>
        <v>58</v>
      </c>
      <c r="BH7" s="8">
        <f t="shared" si="3"/>
        <v>59</v>
      </c>
      <c r="BI7" s="8">
        <f t="shared" si="3"/>
        <v>60</v>
      </c>
    </row>
    <row r="8" spans="1:61" s="1" customFormat="1" x14ac:dyDescent="0.25">
      <c r="A8" s="1" t="s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" customFormat="1" x14ac:dyDescent="0.25">
      <c r="A9" s="2" t="s">
        <v>3</v>
      </c>
      <c r="B9" s="11">
        <v>37208</v>
      </c>
      <c r="C9" s="12">
        <f>C44/[2]Main!$A$50</f>
        <v>40085.973890000001</v>
      </c>
      <c r="D9" s="13">
        <f>D44/[2]Main!$A$50</f>
        <v>41438.848979634553</v>
      </c>
      <c r="E9" s="12">
        <f>E44/[2]Main!$A$50</f>
        <v>42970.710862543747</v>
      </c>
      <c r="F9" s="12">
        <f>F44/[2]Main!$A$50</f>
        <v>44503.669742244369</v>
      </c>
      <c r="G9" s="12">
        <f>G44/[2]Main!$A$50</f>
        <v>45939.077495906567</v>
      </c>
      <c r="H9" s="12">
        <f>H44/[2]Main!$A$50</f>
        <v>47416.197729264481</v>
      </c>
      <c r="I9" s="12">
        <f>I44/[2]Main!$A$50</f>
        <v>49856.527686219866</v>
      </c>
      <c r="J9" s="12">
        <f>J44/[2]Main!$A$50</f>
        <v>50529.16831324649</v>
      </c>
      <c r="K9" s="12">
        <f>K44/[2]Main!$A$50</f>
        <v>52141.660190398601</v>
      </c>
      <c r="L9" s="12">
        <f>L44/[2]Main!$A$50</f>
        <v>53872.242680895302</v>
      </c>
      <c r="M9" s="12">
        <f>M44/[2]Main!$A$50</f>
        <v>55700.94157773906</v>
      </c>
      <c r="N9" s="12">
        <f>N44/[2]Main!$A$50</f>
        <v>57393.33656219524</v>
      </c>
      <c r="O9" s="12">
        <f>O44/[2]Main!$A$50</f>
        <v>60137.664421775684</v>
      </c>
      <c r="P9" s="12">
        <f>P44/[2]Main!$A$50</f>
        <v>60807.365932023829</v>
      </c>
      <c r="Q9" s="12">
        <f>Q44/[2]Main!$A$50</f>
        <v>62589.754104965788</v>
      </c>
      <c r="R9" s="12">
        <f>R44/[2]Main!$A$50</f>
        <v>64424.356676762036</v>
      </c>
      <c r="S9" s="12">
        <f>S44/[2]Main!$A$50</f>
        <v>66312.701620377149</v>
      </c>
      <c r="T9" s="12">
        <f>T44/[2]Main!$A$50</f>
        <v>68256.361553943963</v>
      </c>
      <c r="U9" s="12">
        <f>U44/[2]Main!$A$50</f>
        <v>71522.100300547972</v>
      </c>
      <c r="V9" s="12">
        <f>V44/[2]Main!$A$50</f>
        <v>72316.14793821366</v>
      </c>
      <c r="W9" s="12">
        <f>W44/[2]Main!$A$50</f>
        <v>74435.654758013829</v>
      </c>
      <c r="X9" s="12">
        <f>X44/[2]Main!$A$50</f>
        <v>76617.240103393109</v>
      </c>
      <c r="Y9" s="12">
        <f>Y44/[2]Main!$A$50</f>
        <v>78862.720119906589</v>
      </c>
      <c r="Z9" s="12">
        <f>Z44/[2]Main!$A$50</f>
        <v>81173.963999746251</v>
      </c>
      <c r="AA9" s="12">
        <f>AA44/[2]Main!$A$50</f>
        <v>85060.006294716426</v>
      </c>
      <c r="AB9" s="12">
        <f>AB44/[2]Main!$A$50</f>
        <v>86001.494673219699</v>
      </c>
      <c r="AC9" s="12">
        <f>AC44/[2]Main!$A$50</f>
        <v>88521.799225837327</v>
      </c>
      <c r="AD9" s="12">
        <f>AD44/[2]Main!$A$50</f>
        <v>91115.906482041886</v>
      </c>
      <c r="AE9" s="12">
        <f>AE44/[2]Main!$A$50</f>
        <v>93785.974978223312</v>
      </c>
      <c r="AF9" s="12">
        <f>AF44/[2]Main!$A$50</f>
        <v>96534.226275165711</v>
      </c>
      <c r="AG9" s="12">
        <f>AG44/[2]Main!$A$50</f>
        <v>101158.17945749435</v>
      </c>
      <c r="AH9" s="12">
        <f>AH44/[2]Main!$A$50</f>
        <v>102274.48970667367</v>
      </c>
      <c r="AI9" s="12">
        <f>AI44/[2]Main!$A$50</f>
        <v>105271.27687839615</v>
      </c>
      <c r="AJ9" s="12">
        <f>AJ44/[2]Main!$A$50</f>
        <v>108355.80087045969</v>
      </c>
      <c r="AK9" s="12">
        <f>AK44/[2]Main!$A$50</f>
        <v>111530.62699826091</v>
      </c>
      <c r="AL9" s="12">
        <f>AL44/[2]Main!$A$50</f>
        <v>114798.39545029202</v>
      </c>
      <c r="AM9" s="12">
        <f>AM44/[2]Main!$A$50</f>
        <v>120300.11351181728</v>
      </c>
      <c r="AN9" s="12">
        <f>AN44/[2]Main!$A$50</f>
        <v>121623.70759178008</v>
      </c>
      <c r="AO9" s="12">
        <f>AO44/[2]Main!$A$50</f>
        <v>125186.92596506595</v>
      </c>
      <c r="AP9" s="12">
        <f>AP44/[2]Main!$A$50</f>
        <v>128854.44071485064</v>
      </c>
      <c r="AQ9" s="12">
        <f>AQ44/[2]Main!$A$50</f>
        <v>132629.30039412918</v>
      </c>
      <c r="AR9" s="12">
        <f>AR44/[2]Main!$A$50</f>
        <v>136514.64249812704</v>
      </c>
      <c r="AS9" s="12">
        <f>AS44/[2]Main!$A$50</f>
        <v>143060.42246359115</v>
      </c>
      <c r="AT9" s="12">
        <f>AT44/[2]Main!$A$50</f>
        <v>144629.78428013498</v>
      </c>
      <c r="AU9" s="12">
        <f>AU44/[2]Main!$A$50</f>
        <v>148866.3273365795</v>
      </c>
      <c r="AV9" s="12">
        <f>AV44/[2]Main!$A$50</f>
        <v>153226.84513657819</v>
      </c>
      <c r="AW9" s="12">
        <f>AW44/[2]Main!$A$50</f>
        <v>157714.96025377297</v>
      </c>
      <c r="AX9" s="12">
        <f>AX44/[2]Main!$A$50</f>
        <v>162334.40090807824</v>
      </c>
      <c r="AY9" s="12">
        <f>AY44/[2]Main!$A$50</f>
        <v>170121.96811763992</v>
      </c>
      <c r="AZ9" s="12">
        <f>AZ44/[2]Main!$A$50</f>
        <v>171982.71846880481</v>
      </c>
      <c r="BA9" s="12">
        <f>BA44/[2]Main!$A$50</f>
        <v>177019.60815564115</v>
      </c>
      <c r="BB9" s="12">
        <f>BB44/[2]Main!$A$50</f>
        <v>182203.855543388</v>
      </c>
      <c r="BC9" s="12">
        <f>BC44/[2]Main!$A$50</f>
        <v>187539.76500683211</v>
      </c>
      <c r="BD9" s="12">
        <f>BD44/[2]Main!$A$50</f>
        <v>193031.76639745457</v>
      </c>
      <c r="BE9" s="12">
        <f>BE44/[2]Main!$A$50</f>
        <v>202296.19641088563</v>
      </c>
      <c r="BF9" s="12">
        <f>BF44/[2]Main!$A$50</f>
        <v>204502.41374612169</v>
      </c>
      <c r="BG9" s="12">
        <f>BG44/[2]Main!$A$50</f>
        <v>210490.58015853949</v>
      </c>
      <c r="BH9" s="12">
        <f>BH44/[2]Main!$A$50</f>
        <v>216653.88724487982</v>
      </c>
      <c r="BI9" s="12">
        <f>BI44/[2]Main!$A$50</f>
        <v>222997.44912840237</v>
      </c>
    </row>
    <row r="10" spans="1:61" s="1" customFormat="1" x14ac:dyDescent="0.25">
      <c r="A10" s="2" t="s">
        <v>4</v>
      </c>
      <c r="B10" s="13"/>
      <c r="C10" s="12">
        <f>C45/[2]Main!$A$50</f>
        <v>-721.54753001999995</v>
      </c>
      <c r="D10" s="13">
        <f>D45/[2]Main!$A$50</f>
        <v>-662.35901497190287</v>
      </c>
      <c r="E10" s="12">
        <f>E45/[2]Main!$A$50</f>
        <v>-600.5955001017968</v>
      </c>
      <c r="F10" s="12">
        <f>F45/[2]Main!$A$50</f>
        <v>-534.59907286101463</v>
      </c>
      <c r="G10" s="12">
        <f>G45/[2]Main!$A$50</f>
        <v>-551.98540967162955</v>
      </c>
      <c r="H10" s="12">
        <f>H45/[2]Main!$A$50</f>
        <v>-569.87951497536994</v>
      </c>
      <c r="I10" s="12">
        <f>I45/[2]Main!$A$50</f>
        <v>-599.34966254032247</v>
      </c>
      <c r="J10" s="12">
        <f>J45/[2]Main!$A$50</f>
        <v>-607.60968952873623</v>
      </c>
      <c r="K10" s="12">
        <f>K45/[2]Main!$A$50</f>
        <v>-627.15313733607297</v>
      </c>
      <c r="L10" s="12">
        <f>L45/[2]Main!$A$50</f>
        <v>-648.10697658297318</v>
      </c>
      <c r="M10" s="12">
        <f>M45/[2]Main!$A$50</f>
        <v>-670.2164670334239</v>
      </c>
      <c r="N10" s="12">
        <f>N45/[2]Main!$A$50</f>
        <v>-690.60001485261205</v>
      </c>
      <c r="O10" s="12">
        <f>O45/[2]Main!$A$50</f>
        <v>-723.57894857023416</v>
      </c>
      <c r="P10" s="12">
        <f>P45/[2]Main!$A$50</f>
        <v>-731.66354108093503</v>
      </c>
      <c r="Q10" s="12">
        <f>Q45/[2]Main!$A$50</f>
        <v>-753.10157790365474</v>
      </c>
      <c r="R10" s="12">
        <f>R45/[2]Main!$A$50</f>
        <v>-775.16742198131124</v>
      </c>
      <c r="S10" s="12">
        <f>S45/[2]Main!$A$50</f>
        <v>-797.87943985119682</v>
      </c>
      <c r="T10" s="12">
        <f>T45/[2]Main!$A$50</f>
        <v>-821.25653456416535</v>
      </c>
      <c r="U10" s="12">
        <f>U45/[2]Main!$A$50</f>
        <v>-860.49990442133458</v>
      </c>
      <c r="V10" s="12">
        <f>V45/[2]Main!$A$50</f>
        <v>-870.08434359369176</v>
      </c>
      <c r="W10" s="12">
        <f>W45/[2]Main!$A$50</f>
        <v>-895.57568963967196</v>
      </c>
      <c r="X10" s="12">
        <f>X45/[2]Main!$A$50</f>
        <v>-921.81340959781085</v>
      </c>
      <c r="Y10" s="12">
        <f>Y45/[2]Main!$A$50</f>
        <v>-948.81933300490005</v>
      </c>
      <c r="Z10" s="12">
        <f>Z45/[2]Main!$A$50</f>
        <v>-976.61592685212645</v>
      </c>
      <c r="AA10" s="12">
        <f>AA45/[2]Main!$A$50</f>
        <v>-1023.3116433631478</v>
      </c>
      <c r="AB10" s="12">
        <f>AB45/[2]Main!$A$50</f>
        <v>-1034.6742931008509</v>
      </c>
      <c r="AC10" s="12">
        <f>AC45/[2]Main!$A$50</f>
        <v>-1064.9843566578177</v>
      </c>
      <c r="AD10" s="12">
        <f>AD45/[2]Main!$A$50</f>
        <v>-1096.1817128809666</v>
      </c>
      <c r="AE10" s="12">
        <f>AE45/[2]Main!$A$50</f>
        <v>-1128.2923057125556</v>
      </c>
      <c r="AF10" s="12">
        <f>AF45/[2]Main!$A$50</f>
        <v>-1161.3428364252113</v>
      </c>
      <c r="AG10" s="12">
        <f>AG45/[2]Main!$A$50</f>
        <v>-1216.9035776412354</v>
      </c>
      <c r="AH10" s="12">
        <f>AH45/[2]Main!$A$50</f>
        <v>-1230.3744362351699</v>
      </c>
      <c r="AI10" s="12">
        <f>AI45/[2]Main!$A$50</f>
        <v>-1266.4128962897166</v>
      </c>
      <c r="AJ10" s="12">
        <f>AJ45/[2]Main!$A$50</f>
        <v>-1303.5061235382034</v>
      </c>
      <c r="AK10" s="12">
        <f>AK45/[2]Main!$A$50</f>
        <v>-1341.6849498991351</v>
      </c>
      <c r="AL10" s="12">
        <f>AL45/[2]Main!$A$50</f>
        <v>-1380.9811069715083</v>
      </c>
      <c r="AM10" s="12">
        <f>AM45/[2]Main!$A$50</f>
        <v>-1447.0867327490116</v>
      </c>
      <c r="AN10" s="12">
        <f>AN45/[2]Main!$A$50</f>
        <v>-1463.0569959737454</v>
      </c>
      <c r="AO10" s="12">
        <f>AO45/[2]Main!$A$50</f>
        <v>-1505.9049290749856</v>
      </c>
      <c r="AP10" s="12">
        <f>AP45/[2]Main!$A$50</f>
        <v>-1550.0066515097567</v>
      </c>
      <c r="AQ10" s="12">
        <f>AQ45/[2]Main!$A$50</f>
        <v>-1595.3988017343877</v>
      </c>
      <c r="AR10" s="12">
        <f>AR45/[2]Main!$A$50</f>
        <v>-1642.1190869074833</v>
      </c>
      <c r="AS10" s="12">
        <f>AS45/[2]Main!$A$50</f>
        <v>-1720.7670309163016</v>
      </c>
      <c r="AT10" s="12">
        <f>AT45/[2]Main!$A$50</f>
        <v>-1739.7004217486574</v>
      </c>
      <c r="AU10" s="12">
        <f>AU45/[2]Main!$A$50</f>
        <v>-1790.6425136856678</v>
      </c>
      <c r="AV10" s="12">
        <f>AV45/[2]Main!$A$50</f>
        <v>-1843.0748919268199</v>
      </c>
      <c r="AW10" s="12">
        <f>AW45/[2]Main!$A$50</f>
        <v>-1897.0410920903541</v>
      </c>
      <c r="AX10" s="12">
        <f>AX45/[2]Main!$A$50</f>
        <v>-1952.5859191681448</v>
      </c>
      <c r="AY10" s="12">
        <f>AY45/[2]Main!$A$50</f>
        <v>-2046.1510533896646</v>
      </c>
      <c r="AZ10" s="12">
        <f>AZ45/[2]Main!$A$50</f>
        <v>-2068.5972435030931</v>
      </c>
      <c r="BA10" s="12">
        <f>BA45/[2]Main!$A$50</f>
        <v>-2129.1600352920645</v>
      </c>
      <c r="BB10" s="12">
        <f>BB45/[2]Main!$A$50</f>
        <v>-2191.4941223806368</v>
      </c>
      <c r="BC10" s="12">
        <f>BC45/[2]Main!$A$50</f>
        <v>-2255.6512323384654</v>
      </c>
      <c r="BD10" s="12">
        <f>BD45/[2]Main!$A$50</f>
        <v>-2321.6846003323467</v>
      </c>
      <c r="BE10" s="12">
        <f>BE45/[2]Main!$A$50</f>
        <v>-2432.990345582592</v>
      </c>
      <c r="BF10" s="12">
        <f>BF45/[2]Main!$A$50</f>
        <v>-2459.6008533217237</v>
      </c>
      <c r="BG10" s="12">
        <f>BG45/[2]Main!$A$50</f>
        <v>-2531.5981474799441</v>
      </c>
      <c r="BH10" s="12">
        <f>BH45/[2]Main!$A$50</f>
        <v>-2605.7006121554646</v>
      </c>
      <c r="BI10" s="12">
        <f>BI45/[2]Main!$A$50</f>
        <v>-2681.9697038881577</v>
      </c>
    </row>
    <row r="11" spans="1:61" s="1" customFormat="1" x14ac:dyDescent="0.25">
      <c r="A11" s="2" t="s">
        <v>5</v>
      </c>
      <c r="B11" s="11">
        <v>1571</v>
      </c>
      <c r="C11" s="12">
        <f>C46/[2]Main!$A$50</f>
        <v>937.13199999999995</v>
      </c>
      <c r="D11" s="13">
        <f>D46/[2]Main!$A$50</f>
        <v>1083.5602999999999</v>
      </c>
      <c r="E11" s="12">
        <f>E46/[2]Main!$A$50</f>
        <v>1194.6993074999998</v>
      </c>
      <c r="F11" s="12">
        <f>F46/[2]Main!$A$50</f>
        <v>1278.4113214375</v>
      </c>
      <c r="G11" s="12">
        <f>G46/[2]Main!$A$50</f>
        <v>1310.3716044734372</v>
      </c>
      <c r="H11" s="12">
        <f>H46/[2]Main!$A$50</f>
        <v>1343.1308945852729</v>
      </c>
      <c r="I11" s="12">
        <f>I46/[2]Main!$A$50</f>
        <v>1376.7091669499048</v>
      </c>
      <c r="J11" s="12">
        <f>J46/[2]Main!$A$50</f>
        <v>1411.1268961236522</v>
      </c>
      <c r="K11" s="12">
        <f>K46/[2]Main!$A$50</f>
        <v>1446.4050685267434</v>
      </c>
      <c r="L11" s="12">
        <f>L46/[2]Main!$A$50</f>
        <v>1482.5651952399119</v>
      </c>
      <c r="M11" s="12">
        <f>M46/[2]Main!$A$50</f>
        <v>1519.6293251209092</v>
      </c>
      <c r="N11" s="12">
        <f>N46/[2]Main!$A$50</f>
        <v>1557.6200582489321</v>
      </c>
      <c r="O11" s="12">
        <f>O46/[2]Main!$A$50</f>
        <v>1596.5605597051551</v>
      </c>
      <c r="P11" s="12">
        <f>P46/[2]Main!$A$50</f>
        <v>1636.4745736977841</v>
      </c>
      <c r="Q11" s="12">
        <f>Q46/[2]Main!$A$50</f>
        <v>1677.3864380402283</v>
      </c>
      <c r="R11" s="12">
        <f>R46/[2]Main!$A$50</f>
        <v>1719.3210989912338</v>
      </c>
      <c r="S11" s="12">
        <f>S46/[2]Main!$A$50</f>
        <v>1762.3041264660146</v>
      </c>
      <c r="T11" s="12">
        <f>T46/[2]Main!$A$50</f>
        <v>1806.3617296276648</v>
      </c>
      <c r="U11" s="12">
        <f>U46/[2]Main!$A$50</f>
        <v>1851.5207728683563</v>
      </c>
      <c r="V11" s="12">
        <f>V46/[2]Main!$A$50</f>
        <v>1897.8087921900649</v>
      </c>
      <c r="W11" s="12">
        <f>W46/[2]Main!$A$50</f>
        <v>1945.2540119948164</v>
      </c>
      <c r="X11" s="12">
        <f>X46/[2]Main!$A$50</f>
        <v>1993.8853622946865</v>
      </c>
      <c r="Y11" s="12">
        <f>Y46/[2]Main!$A$50</f>
        <v>2043.7324963520532</v>
      </c>
      <c r="Z11" s="12">
        <f>Z46/[2]Main!$A$50</f>
        <v>2094.8258087608542</v>
      </c>
      <c r="AA11" s="12">
        <f>AA46/[2]Main!$A$50</f>
        <v>2147.196453979876</v>
      </c>
      <c r="AB11" s="12">
        <f>AB46/[2]Main!$A$50</f>
        <v>2200.8763653293722</v>
      </c>
      <c r="AC11" s="12">
        <f>AC46/[2]Main!$A$50</f>
        <v>2255.8982744626069</v>
      </c>
      <c r="AD11" s="12">
        <f>AD46/[2]Main!$A$50</f>
        <v>2312.2957313241718</v>
      </c>
      <c r="AE11" s="12">
        <f>AE46/[2]Main!$A$50</f>
        <v>2370.1031246072757</v>
      </c>
      <c r="AF11" s="12">
        <f>AF46/[2]Main!$A$50</f>
        <v>2429.3557027224574</v>
      </c>
      <c r="AG11" s="12">
        <f>AG46/[2]Main!$A$50</f>
        <v>2490.0895952905184</v>
      </c>
      <c r="AH11" s="12">
        <f>AH46/[2]Main!$A$50</f>
        <v>2552.3418351727814</v>
      </c>
      <c r="AI11" s="12">
        <f>AI46/[2]Main!$A$50</f>
        <v>2616.1503810520999</v>
      </c>
      <c r="AJ11" s="12">
        <f>AJ46/[2]Main!$A$50</f>
        <v>2681.5541405784029</v>
      </c>
      <c r="AK11" s="12">
        <f>AK46/[2]Main!$A$50</f>
        <v>2748.5929940928622</v>
      </c>
      <c r="AL11" s="12">
        <f>AL46/[2]Main!$A$50</f>
        <v>2817.3078189451835</v>
      </c>
      <c r="AM11" s="12">
        <f>AM46/[2]Main!$A$50</f>
        <v>2887.7405144188133</v>
      </c>
      <c r="AN11" s="12">
        <f>AN46/[2]Main!$A$50</f>
        <v>2959.9340272792829</v>
      </c>
      <c r="AO11" s="12">
        <f>AO46/[2]Main!$A$50</f>
        <v>3033.9323779612655</v>
      </c>
      <c r="AP11" s="12">
        <f>AP46/[2]Main!$A$50</f>
        <v>3109.7806874102967</v>
      </c>
      <c r="AQ11" s="12">
        <f>AQ46/[2]Main!$A$50</f>
        <v>3187.5252045955535</v>
      </c>
      <c r="AR11" s="12">
        <f>AR46/[2]Main!$A$50</f>
        <v>3267.2133347104423</v>
      </c>
      <c r="AS11" s="12">
        <f>AS46/[2]Main!$A$50</f>
        <v>3348.8936680782035</v>
      </c>
      <c r="AT11" s="12">
        <f>AT46/[2]Main!$A$50</f>
        <v>3432.616009780158</v>
      </c>
      <c r="AU11" s="12">
        <f>AU46/[2]Main!$A$50</f>
        <v>3518.4314100246615</v>
      </c>
      <c r="AV11" s="12">
        <f>AV46/[2]Main!$A$50</f>
        <v>3606.3921952752785</v>
      </c>
      <c r="AW11" s="12">
        <f>AW46/[2]Main!$A$50</f>
        <v>3696.5520001571599</v>
      </c>
      <c r="AX11" s="12">
        <f>AX46/[2]Main!$A$50</f>
        <v>3788.9658001610887</v>
      </c>
      <c r="AY11" s="12">
        <f>AY46/[2]Main!$A$50</f>
        <v>3883.6899451651152</v>
      </c>
      <c r="AZ11" s="12">
        <f>AZ46/[2]Main!$A$50</f>
        <v>3980.7821937942431</v>
      </c>
      <c r="BA11" s="12">
        <f>BA46/[2]Main!$A$50</f>
        <v>4080.3017486390995</v>
      </c>
      <c r="BB11" s="12">
        <f>BB46/[2]Main!$A$50</f>
        <v>4182.3092923550766</v>
      </c>
      <c r="BC11" s="12">
        <f>BC46/[2]Main!$A$50</f>
        <v>4286.8670246639531</v>
      </c>
      <c r="BD11" s="12">
        <f>BD46/[2]Main!$A$50</f>
        <v>4394.038700280551</v>
      </c>
      <c r="BE11" s="12">
        <f>BE46/[2]Main!$A$50</f>
        <v>4503.8896677875646</v>
      </c>
      <c r="BF11" s="12">
        <f>BF46/[2]Main!$A$50</f>
        <v>4616.4869094822534</v>
      </c>
      <c r="BG11" s="12">
        <f>BG46/[2]Main!$A$50</f>
        <v>4731.89908221931</v>
      </c>
      <c r="BH11" s="12">
        <f>BH46/[2]Main!$A$50</f>
        <v>4850.1965592747929</v>
      </c>
      <c r="BI11" s="12">
        <f>BI46/[2]Main!$A$50</f>
        <v>4971.4514732566613</v>
      </c>
    </row>
    <row r="12" spans="1:61" s="1" customFormat="1" x14ac:dyDescent="0.25">
      <c r="A12" s="2" t="s">
        <v>6</v>
      </c>
      <c r="B12" s="11">
        <v>1703</v>
      </c>
      <c r="C12" s="12">
        <f>C47/[2]Main!$A$50</f>
        <v>725.14599999999996</v>
      </c>
      <c r="D12" s="13">
        <f>D47/[2]Main!$A$50</f>
        <v>610.02464999999995</v>
      </c>
      <c r="E12" s="12">
        <f>E47/[2]Main!$A$50</f>
        <v>625.27526624999996</v>
      </c>
      <c r="F12" s="12">
        <f>F47/[2]Main!$A$50</f>
        <v>640.90714790624997</v>
      </c>
      <c r="G12" s="12">
        <f>G47/[2]Main!$A$50</f>
        <v>656.92982660390612</v>
      </c>
      <c r="H12" s="12">
        <f>H47/[2]Main!$A$50</f>
        <v>673.35307226900375</v>
      </c>
      <c r="I12" s="12">
        <f>I47/[2]Main!$A$50</f>
        <v>690.18689907572877</v>
      </c>
      <c r="J12" s="12">
        <f>J47/[2]Main!$A$50</f>
        <v>707.44157155262189</v>
      </c>
      <c r="K12" s="12">
        <f>K47/[2]Main!$A$50</f>
        <v>725.12761084143733</v>
      </c>
      <c r="L12" s="12">
        <f>L47/[2]Main!$A$50</f>
        <v>743.25580111247314</v>
      </c>
      <c r="M12" s="12">
        <f>M47/[2]Main!$A$50</f>
        <v>761.83719614028485</v>
      </c>
      <c r="N12" s="12">
        <f>N47/[2]Main!$A$50</f>
        <v>780.883126043792</v>
      </c>
      <c r="O12" s="12">
        <f>O47/[2]Main!$A$50</f>
        <v>800.40520419488678</v>
      </c>
      <c r="P12" s="12">
        <f>P47/[2]Main!$A$50</f>
        <v>820.41533429975891</v>
      </c>
      <c r="Q12" s="12">
        <f>Q47/[2]Main!$A$50</f>
        <v>840.92571765725279</v>
      </c>
      <c r="R12" s="12">
        <f>R47/[2]Main!$A$50</f>
        <v>861.94886059868395</v>
      </c>
      <c r="S12" s="12">
        <f>S47/[2]Main!$A$50</f>
        <v>883.49758211365099</v>
      </c>
      <c r="T12" s="12">
        <f>T47/[2]Main!$A$50</f>
        <v>905.58502166649214</v>
      </c>
      <c r="U12" s="12">
        <f>U47/[2]Main!$A$50</f>
        <v>928.22464720815435</v>
      </c>
      <c r="V12" s="12">
        <f>V47/[2]Main!$A$50</f>
        <v>951.43026338835818</v>
      </c>
      <c r="W12" s="12">
        <f>W47/[2]Main!$A$50</f>
        <v>975.21601997306698</v>
      </c>
      <c r="X12" s="12">
        <f>X47/[2]Main!$A$50</f>
        <v>999.59642047239356</v>
      </c>
      <c r="Y12" s="12">
        <f>Y47/[2]Main!$A$50</f>
        <v>1024.5863309842032</v>
      </c>
      <c r="Z12" s="12">
        <f>Z47/[2]Main!$A$50</f>
        <v>1050.2009892588082</v>
      </c>
      <c r="AA12" s="12">
        <f>AA47/[2]Main!$A$50</f>
        <v>1076.4560139902783</v>
      </c>
      <c r="AB12" s="12">
        <f>AB47/[2]Main!$A$50</f>
        <v>1103.3674143400353</v>
      </c>
      <c r="AC12" s="12">
        <f>AC47/[2]Main!$A$50</f>
        <v>1130.951599698536</v>
      </c>
      <c r="AD12" s="12">
        <f>AD47/[2]Main!$A$50</f>
        <v>1159.2253896909995</v>
      </c>
      <c r="AE12" s="12">
        <f>AE47/[2]Main!$A$50</f>
        <v>1188.2060244332743</v>
      </c>
      <c r="AF12" s="12">
        <f>AF47/[2]Main!$A$50</f>
        <v>1217.9111750441059</v>
      </c>
      <c r="AG12" s="12">
        <f>AG47/[2]Main!$A$50</f>
        <v>1248.3589544202084</v>
      </c>
      <c r="AH12" s="12">
        <f>AH47/[2]Main!$A$50</f>
        <v>1279.5679282807134</v>
      </c>
      <c r="AI12" s="12">
        <f>AI47/[2]Main!$A$50</f>
        <v>1311.5571264877312</v>
      </c>
      <c r="AJ12" s="12">
        <f>AJ47/[2]Main!$A$50</f>
        <v>1344.3460546499243</v>
      </c>
      <c r="AK12" s="12">
        <f>AK47/[2]Main!$A$50</f>
        <v>1377.9547060161722</v>
      </c>
      <c r="AL12" s="12">
        <f>AL47/[2]Main!$A$50</f>
        <v>1412.4035736665764</v>
      </c>
      <c r="AM12" s="12">
        <f>AM47/[2]Main!$A$50</f>
        <v>1447.7136630082407</v>
      </c>
      <c r="AN12" s="12">
        <f>AN47/[2]Main!$A$50</f>
        <v>1483.9065045834468</v>
      </c>
      <c r="AO12" s="12">
        <f>AO47/[2]Main!$A$50</f>
        <v>1521.0041671980327</v>
      </c>
      <c r="AP12" s="12">
        <f>AP47/[2]Main!$A$50</f>
        <v>1559.0292713779836</v>
      </c>
      <c r="AQ12" s="12">
        <f>AQ47/[2]Main!$A$50</f>
        <v>1598.005003162433</v>
      </c>
      <c r="AR12" s="12">
        <f>AR47/[2]Main!$A$50</f>
        <v>1637.9551282414936</v>
      </c>
      <c r="AS12" s="12">
        <f>AS47/[2]Main!$A$50</f>
        <v>1678.9040064475309</v>
      </c>
      <c r="AT12" s="12">
        <f>AT47/[2]Main!$A$50</f>
        <v>1720.8766066087192</v>
      </c>
      <c r="AU12" s="12">
        <f>AU47/[2]Main!$A$50</f>
        <v>1763.8985217739369</v>
      </c>
      <c r="AV12" s="12">
        <f>AV47/[2]Main!$A$50</f>
        <v>1807.9959848182853</v>
      </c>
      <c r="AW12" s="12">
        <f>AW47/[2]Main!$A$50</f>
        <v>1853.1958844387425</v>
      </c>
      <c r="AX12" s="12">
        <f>AX47/[2]Main!$A$50</f>
        <v>1899.5257815497109</v>
      </c>
      <c r="AY12" s="12">
        <f>AY47/[2]Main!$A$50</f>
        <v>1947.0139260884534</v>
      </c>
      <c r="AZ12" s="12">
        <f>AZ47/[2]Main!$A$50</f>
        <v>1995.6892742406646</v>
      </c>
      <c r="BA12" s="12">
        <f>BA47/[2]Main!$A$50</f>
        <v>2045.5815060966813</v>
      </c>
      <c r="BB12" s="12">
        <f>BB47/[2]Main!$A$50</f>
        <v>2096.721043749098</v>
      </c>
      <c r="BC12" s="12">
        <f>BC47/[2]Main!$A$50</f>
        <v>2149.1390698428254</v>
      </c>
      <c r="BD12" s="12">
        <f>BD47/[2]Main!$A$50</f>
        <v>2202.8675465888959</v>
      </c>
      <c r="BE12" s="12">
        <f>BE47/[2]Main!$A$50</f>
        <v>2257.9392352536179</v>
      </c>
      <c r="BF12" s="12">
        <f>BF47/[2]Main!$A$50</f>
        <v>2314.3877161349583</v>
      </c>
      <c r="BG12" s="12">
        <f>BG47/[2]Main!$A$50</f>
        <v>2372.2474090383321</v>
      </c>
      <c r="BH12" s="12">
        <f>BH47/[2]Main!$A$50</f>
        <v>2431.553594264291</v>
      </c>
      <c r="BI12" s="12">
        <f>BI47/[2]Main!$A$50</f>
        <v>2492.342434120897</v>
      </c>
    </row>
    <row r="13" spans="1:61" s="1" customFormat="1" x14ac:dyDescent="0.25">
      <c r="A13" s="2" t="s">
        <v>7</v>
      </c>
      <c r="B13" s="12">
        <f>B48/[2]Main!$A$50</f>
        <v>0</v>
      </c>
      <c r="C13" s="12">
        <f>C48/[2]Main!$A$50</f>
        <v>321</v>
      </c>
      <c r="D13" s="13">
        <f>D48/[2]Main!$A$50</f>
        <v>329.02499999999998</v>
      </c>
      <c r="E13" s="12">
        <f>E48/[2]Main!$A$50</f>
        <v>337.25062500000001</v>
      </c>
      <c r="F13" s="12">
        <f>F48/[2]Main!$A$50</f>
        <v>345.68189062499994</v>
      </c>
      <c r="G13" s="12">
        <f>G48/[2]Main!$A$50</f>
        <v>354.3239378906249</v>
      </c>
      <c r="H13" s="12">
        <f>H48/[2]Main!$A$50</f>
        <v>363.18203633789051</v>
      </c>
      <c r="I13" s="12">
        <f>I48/[2]Main!$A$50</f>
        <v>372.26158724633774</v>
      </c>
      <c r="J13" s="12">
        <f>J48/[2]Main!$A$50</f>
        <v>381.56812692749617</v>
      </c>
      <c r="K13" s="12">
        <f>K48/[2]Main!$A$50</f>
        <v>391.1073301006835</v>
      </c>
      <c r="L13" s="12">
        <f>L48/[2]Main!$A$50</f>
        <v>400.88501335320052</v>
      </c>
      <c r="M13" s="12">
        <f>M48/[2]Main!$A$50</f>
        <v>410.90713868703045</v>
      </c>
      <c r="N13" s="12">
        <f>N48/[2]Main!$A$50</f>
        <v>421.17981715420621</v>
      </c>
      <c r="O13" s="12">
        <f>O48/[2]Main!$A$50</f>
        <v>431.70931258306132</v>
      </c>
      <c r="P13" s="12">
        <f>P48/[2]Main!$A$50</f>
        <v>442.50204539763786</v>
      </c>
      <c r="Q13" s="12">
        <f>Q48/[2]Main!$A$50</f>
        <v>453.56459653257878</v>
      </c>
      <c r="R13" s="12">
        <f>R48/[2]Main!$A$50</f>
        <v>464.90371144589318</v>
      </c>
      <c r="S13" s="12">
        <f>S48/[2]Main!$A$50</f>
        <v>476.5263042320405</v>
      </c>
      <c r="T13" s="12">
        <f>T48/[2]Main!$A$50</f>
        <v>488.43946183784141</v>
      </c>
      <c r="U13" s="12">
        <f>U48/[2]Main!$A$50</f>
        <v>500.65044838378742</v>
      </c>
      <c r="V13" s="12">
        <f>V48/[2]Main!$A$50</f>
        <v>513.16670959338205</v>
      </c>
      <c r="W13" s="12">
        <f>W48/[2]Main!$A$50</f>
        <v>525.99587733321653</v>
      </c>
      <c r="X13" s="12">
        <f>X48/[2]Main!$A$50</f>
        <v>539.14577426654694</v>
      </c>
      <c r="Y13" s="12">
        <f>Y48/[2]Main!$A$50</f>
        <v>552.62441862321054</v>
      </c>
      <c r="Z13" s="12">
        <f>Z48/[2]Main!$A$50</f>
        <v>566.44002908879077</v>
      </c>
      <c r="AA13" s="12">
        <f>AA48/[2]Main!$A$50</f>
        <v>580.60102981601051</v>
      </c>
      <c r="AB13" s="12">
        <f>AB48/[2]Main!$A$50</f>
        <v>595.11605556141058</v>
      </c>
      <c r="AC13" s="12">
        <f>AC48/[2]Main!$A$50</f>
        <v>609.99395695044586</v>
      </c>
      <c r="AD13" s="12">
        <f>AD48/[2]Main!$A$50</f>
        <v>625.24380587420694</v>
      </c>
      <c r="AE13" s="12">
        <f>AE48/[2]Main!$A$50</f>
        <v>640.8749010210621</v>
      </c>
      <c r="AF13" s="12">
        <f>AF48/[2]Main!$A$50</f>
        <v>656.89677354658852</v>
      </c>
      <c r="AG13" s="12">
        <f>AG48/[2]Main!$A$50</f>
        <v>673.31919288525319</v>
      </c>
      <c r="AH13" s="12">
        <f>AH48/[2]Main!$A$50</f>
        <v>690.15217270738447</v>
      </c>
      <c r="AI13" s="12">
        <f>AI48/[2]Main!$A$50</f>
        <v>707.40597702506898</v>
      </c>
      <c r="AJ13" s="12">
        <f>AJ48/[2]Main!$A$50</f>
        <v>725.0911264506957</v>
      </c>
      <c r="AK13" s="12">
        <f>AK48/[2]Main!$A$50</f>
        <v>743.21840461196291</v>
      </c>
      <c r="AL13" s="12">
        <f>AL48/[2]Main!$A$50</f>
        <v>761.79886472726196</v>
      </c>
      <c r="AM13" s="12">
        <f>AM48/[2]Main!$A$50</f>
        <v>780.84383634544349</v>
      </c>
      <c r="AN13" s="12">
        <f>AN48/[2]Main!$A$50</f>
        <v>800.36493225407946</v>
      </c>
      <c r="AO13" s="12">
        <f>AO48/[2]Main!$A$50</f>
        <v>820.37405556043143</v>
      </c>
      <c r="AP13" s="12">
        <f>AP48/[2]Main!$A$50</f>
        <v>840.88340694944225</v>
      </c>
      <c r="AQ13" s="12">
        <f>AQ48/[2]Main!$A$50</f>
        <v>861.90549212317819</v>
      </c>
      <c r="AR13" s="12">
        <f>AR48/[2]Main!$A$50</f>
        <v>883.45312942625753</v>
      </c>
      <c r="AS13" s="12">
        <f>AS48/[2]Main!$A$50</f>
        <v>905.53945766191396</v>
      </c>
      <c r="AT13" s="12">
        <f>AT48/[2]Main!$A$50</f>
        <v>928.17794410346164</v>
      </c>
      <c r="AU13" s="12">
        <f>AU48/[2]Main!$A$50</f>
        <v>951.38239270604822</v>
      </c>
      <c r="AV13" s="12">
        <f>AV48/[2]Main!$A$50</f>
        <v>975.16695252369936</v>
      </c>
      <c r="AW13" s="12">
        <f>AW48/[2]Main!$A$50</f>
        <v>999.54612633679187</v>
      </c>
      <c r="AX13" s="12">
        <f>AX48/[2]Main!$A$50</f>
        <v>1024.5347794952115</v>
      </c>
      <c r="AY13" s="12">
        <f>AY48/[2]Main!$A$50</f>
        <v>1050.1481489825919</v>
      </c>
      <c r="AZ13" s="12">
        <f>AZ48/[2]Main!$A$50</f>
        <v>1076.4018527071564</v>
      </c>
      <c r="BA13" s="12">
        <f>BA48/[2]Main!$A$50</f>
        <v>1103.3118990248354</v>
      </c>
      <c r="BB13" s="12">
        <f>BB48/[2]Main!$A$50</f>
        <v>1130.8946965004561</v>
      </c>
      <c r="BC13" s="12">
        <f>BC48/[2]Main!$A$50</f>
        <v>1159.1670639129675</v>
      </c>
      <c r="BD13" s="12">
        <f>BD48/[2]Main!$A$50</f>
        <v>1188.1462405107916</v>
      </c>
      <c r="BE13" s="12">
        <f>BE48/[2]Main!$A$50</f>
        <v>1217.8498965235613</v>
      </c>
      <c r="BF13" s="12">
        <f>BF48/[2]Main!$A$50</f>
        <v>1248.2961439366504</v>
      </c>
      <c r="BG13" s="12">
        <f>BG48/[2]Main!$A$50</f>
        <v>1279.5035475350664</v>
      </c>
      <c r="BH13" s="12">
        <f>BH48/[2]Main!$A$50</f>
        <v>1311.4911362234432</v>
      </c>
      <c r="BI13" s="12">
        <f>BI48/[2]Main!$A$50</f>
        <v>1344.2784146290289</v>
      </c>
    </row>
    <row r="14" spans="1:61" s="1" customFormat="1" x14ac:dyDescent="0.25">
      <c r="A14" s="6" t="s">
        <v>8</v>
      </c>
      <c r="B14" s="14">
        <f t="shared" ref="B14:BI14" si="4">SUM(B9:B13)</f>
        <v>40482</v>
      </c>
      <c r="C14" s="14">
        <f t="shared" si="4"/>
        <v>41347.704359980002</v>
      </c>
      <c r="D14" s="14">
        <f t="shared" si="4"/>
        <v>42799.099914662649</v>
      </c>
      <c r="E14" s="14">
        <f t="shared" si="4"/>
        <v>44527.340561191952</v>
      </c>
      <c r="F14" s="14">
        <f t="shared" si="4"/>
        <v>46234.071029352104</v>
      </c>
      <c r="G14" s="14">
        <f t="shared" si="4"/>
        <v>47708.717455202903</v>
      </c>
      <c r="H14" s="14">
        <f t="shared" si="4"/>
        <v>49225.98421748128</v>
      </c>
      <c r="I14" s="14">
        <f t="shared" si="4"/>
        <v>51696.335676951516</v>
      </c>
      <c r="J14" s="14">
        <f t="shared" si="4"/>
        <v>52421.695218321518</v>
      </c>
      <c r="K14" s="14">
        <f t="shared" si="4"/>
        <v>54077.147062531396</v>
      </c>
      <c r="L14" s="14">
        <f t="shared" si="4"/>
        <v>55850.841714017915</v>
      </c>
      <c r="M14" s="14">
        <f t="shared" si="4"/>
        <v>57723.098770653858</v>
      </c>
      <c r="N14" s="14">
        <f t="shared" si="4"/>
        <v>59462.419548789556</v>
      </c>
      <c r="O14" s="14">
        <f t="shared" si="4"/>
        <v>62242.760549688552</v>
      </c>
      <c r="P14" s="14">
        <f t="shared" si="4"/>
        <v>62975.094344338082</v>
      </c>
      <c r="Q14" s="14">
        <f t="shared" si="4"/>
        <v>64808.529279292197</v>
      </c>
      <c r="R14" s="14">
        <f t="shared" si="4"/>
        <v>66695.362925816531</v>
      </c>
      <c r="S14" s="14">
        <f t="shared" si="4"/>
        <v>68637.150193337657</v>
      </c>
      <c r="T14" s="14">
        <f t="shared" si="4"/>
        <v>70635.491232511806</v>
      </c>
      <c r="U14" s="14">
        <f t="shared" si="4"/>
        <v>73941.996264586953</v>
      </c>
      <c r="V14" s="14">
        <f t="shared" si="4"/>
        <v>74808.469359791765</v>
      </c>
      <c r="W14" s="14">
        <f t="shared" si="4"/>
        <v>76986.54497767525</v>
      </c>
      <c r="X14" s="14">
        <f t="shared" si="4"/>
        <v>79228.054250828936</v>
      </c>
      <c r="Y14" s="14">
        <f t="shared" si="4"/>
        <v>81534.844032861161</v>
      </c>
      <c r="Z14" s="14">
        <f t="shared" si="4"/>
        <v>83908.814900002573</v>
      </c>
      <c r="AA14" s="14">
        <f t="shared" si="4"/>
        <v>87840.94814913944</v>
      </c>
      <c r="AB14" s="14">
        <f t="shared" si="4"/>
        <v>88866.180215349668</v>
      </c>
      <c r="AC14" s="14">
        <f t="shared" si="4"/>
        <v>91453.658700291111</v>
      </c>
      <c r="AD14" s="14">
        <f t="shared" si="4"/>
        <v>94116.48969605031</v>
      </c>
      <c r="AE14" s="14">
        <f t="shared" si="4"/>
        <v>96856.866722572362</v>
      </c>
      <c r="AF14" s="14">
        <f t="shared" si="4"/>
        <v>99677.047090053646</v>
      </c>
      <c r="AG14" s="14">
        <f t="shared" si="4"/>
        <v>104353.04362244908</v>
      </c>
      <c r="AH14" s="14">
        <f t="shared" si="4"/>
        <v>105566.17720659937</v>
      </c>
      <c r="AI14" s="14">
        <f t="shared" si="4"/>
        <v>108639.97746667133</v>
      </c>
      <c r="AJ14" s="14">
        <f t="shared" si="4"/>
        <v>111803.28606860052</v>
      </c>
      <c r="AK14" s="14">
        <f t="shared" si="4"/>
        <v>115058.70815308277</v>
      </c>
      <c r="AL14" s="14">
        <f t="shared" si="4"/>
        <v>118408.92460065953</v>
      </c>
      <c r="AM14" s="14">
        <f t="shared" si="4"/>
        <v>123969.32479284077</v>
      </c>
      <c r="AN14" s="14">
        <f t="shared" si="4"/>
        <v>125404.85605992313</v>
      </c>
      <c r="AO14" s="14">
        <f t="shared" si="4"/>
        <v>129056.33163671069</v>
      </c>
      <c r="AP14" s="14">
        <f t="shared" si="4"/>
        <v>132814.1274290786</v>
      </c>
      <c r="AQ14" s="14">
        <f t="shared" si="4"/>
        <v>136681.33729227594</v>
      </c>
      <c r="AR14" s="14">
        <f t="shared" si="4"/>
        <v>140661.14500359778</v>
      </c>
      <c r="AS14" s="14">
        <f t="shared" si="4"/>
        <v>147272.99256486251</v>
      </c>
      <c r="AT14" s="14">
        <f t="shared" si="4"/>
        <v>148971.75441887864</v>
      </c>
      <c r="AU14" s="14">
        <f t="shared" si="4"/>
        <v>153309.3971473985</v>
      </c>
      <c r="AV14" s="14">
        <f t="shared" si="4"/>
        <v>157773.32537726866</v>
      </c>
      <c r="AW14" s="14">
        <f t="shared" si="4"/>
        <v>162367.2131726153</v>
      </c>
      <c r="AX14" s="14">
        <f t="shared" si="4"/>
        <v>167094.84135011613</v>
      </c>
      <c r="AY14" s="14">
        <f t="shared" si="4"/>
        <v>174956.66908448644</v>
      </c>
      <c r="AZ14" s="14">
        <f t="shared" si="4"/>
        <v>176966.99454604377</v>
      </c>
      <c r="BA14" s="14">
        <f t="shared" si="4"/>
        <v>182119.64327410969</v>
      </c>
      <c r="BB14" s="14">
        <f t="shared" si="4"/>
        <v>187422.286453612</v>
      </c>
      <c r="BC14" s="14">
        <f t="shared" si="4"/>
        <v>192879.28693291338</v>
      </c>
      <c r="BD14" s="14">
        <f t="shared" si="4"/>
        <v>198495.13428450251</v>
      </c>
      <c r="BE14" s="14">
        <f t="shared" si="4"/>
        <v>207842.88486486775</v>
      </c>
      <c r="BF14" s="14">
        <f t="shared" si="4"/>
        <v>210221.98366235383</v>
      </c>
      <c r="BG14" s="14">
        <f t="shared" si="4"/>
        <v>216342.63204985228</v>
      </c>
      <c r="BH14" s="14">
        <f t="shared" si="4"/>
        <v>222641.42792248691</v>
      </c>
      <c r="BI14" s="14">
        <f t="shared" si="4"/>
        <v>229123.55174652077</v>
      </c>
    </row>
    <row r="15" spans="1:61" s="1" customFormat="1" x14ac:dyDescent="0.25">
      <c r="A15" s="1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1" customFormat="1" x14ac:dyDescent="0.25">
      <c r="A16" s="2" t="s">
        <v>10</v>
      </c>
      <c r="B16" s="11">
        <f>-6198-198</f>
        <v>-6396</v>
      </c>
      <c r="C16" s="12">
        <f>C51/[2]Main!$A$50</f>
        <v>-4328.6518749999996</v>
      </c>
      <c r="D16" s="12">
        <f>D51/[2]Main!$A$50</f>
        <v>-4404.4161937499994</v>
      </c>
      <c r="E16" s="12">
        <f>E51/[2]Main!$A$50</f>
        <v>-4492.3501709374996</v>
      </c>
      <c r="F16" s="12">
        <f>F51/[2]Main!$A$50</f>
        <v>-4611.6317567781243</v>
      </c>
      <c r="G16" s="12">
        <f>G51/[2]Main!$A$50</f>
        <v>-4732.3695894304365</v>
      </c>
      <c r="H16" s="12">
        <f>H51/[2]Main!$A$50</f>
        <v>-4857.2338173091975</v>
      </c>
      <c r="I16" s="12">
        <f>I51/[2]Main!$A$50</f>
        <v>-4986.0074917694674</v>
      </c>
      <c r="J16" s="12">
        <f>J51/[2]Main!$A$50</f>
        <v>-5117.2535692574756</v>
      </c>
      <c r="K16" s="12">
        <f>K51/[2]Main!$A$50</f>
        <v>-5251.1858483055803</v>
      </c>
      <c r="L16" s="12">
        <f>L51/[2]Main!$A$50</f>
        <v>-5388.8856289022415</v>
      </c>
      <c r="M16" s="12">
        <f>M51/[2]Main!$A$50</f>
        <v>-5528.1591152528244</v>
      </c>
      <c r="N16" s="12">
        <f>N51/[2]Main!$A$50</f>
        <v>-5667.6875440896692</v>
      </c>
      <c r="O16" s="12">
        <f>O51/[2]Main!$A$50</f>
        <v>-5804.5684652438695</v>
      </c>
      <c r="P16" s="12">
        <f>P51/[2]Main!$A$50</f>
        <v>-5944.8232967524464</v>
      </c>
      <c r="Q16" s="12">
        <f>Q51/[2]Main!$A$50</f>
        <v>-6088.5359052475105</v>
      </c>
      <c r="R16" s="12">
        <f>R51/[2]Main!$A$50</f>
        <v>-6235.792249215714</v>
      </c>
      <c r="S16" s="12">
        <f>S51/[2]Main!$A$50</f>
        <v>-6386.6804312464919</v>
      </c>
      <c r="T16" s="12">
        <f>T51/[2]Main!$A$50</f>
        <v>-6541.2907515860443</v>
      </c>
      <c r="U16" s="12">
        <f>U51/[2]Main!$A$50</f>
        <v>-6699.7157630296706</v>
      </c>
      <c r="V16" s="12">
        <f>V51/[2]Main!$A$50</f>
        <v>-6862.0503271859261</v>
      </c>
      <c r="W16" s="12">
        <f>W51/[2]Main!$A$50</f>
        <v>-7028.3916721468913</v>
      </c>
      <c r="X16" s="12">
        <f>X51/[2]Main!$A$50</f>
        <v>-7198.8394515996952</v>
      </c>
      <c r="Y16" s="12">
        <f>Y51/[2]Main!$A$50</f>
        <v>-7373.4958054153121</v>
      </c>
      <c r="Z16" s="12">
        <f>Z51/[2]Main!$A$50</f>
        <v>-7552.4654217515736</v>
      </c>
      <c r="AA16" s="12">
        <f>AA51/[2]Main!$A$50</f>
        <v>-7735.8556007082498</v>
      </c>
      <c r="AB16" s="12">
        <f>AB51/[2]Main!$A$50</f>
        <v>-7923.776319572974</v>
      </c>
      <c r="AC16" s="12">
        <f>AC51/[2]Main!$A$50</f>
        <v>-8116.3402996977866</v>
      </c>
      <c r="AD16" s="12">
        <f>AD51/[2]Main!$A$50</f>
        <v>-8313.6630750470722</v>
      </c>
      <c r="AE16" s="12">
        <f>AE51/[2]Main!$A$50</f>
        <v>-8515.8630624586604</v>
      </c>
      <c r="AF16" s="12">
        <f>AF51/[2]Main!$A$50</f>
        <v>-8723.0616336608928</v>
      </c>
      <c r="AG16" s="12">
        <f>AG51/[2]Main!$A$50</f>
        <v>-8935.3831890895872</v>
      </c>
      <c r="AH16" s="12">
        <f>AH51/[2]Main!$A$50</f>
        <v>-9152.9552335498684</v>
      </c>
      <c r="AI16" s="12">
        <f>AI51/[2]Main!$A$50</f>
        <v>-9375.9084537689905</v>
      </c>
      <c r="AJ16" s="12">
        <f>AJ51/[2]Main!$A$50</f>
        <v>-9604.376797887393</v>
      </c>
      <c r="AK16" s="12">
        <f>AK51/[2]Main!$A$50</f>
        <v>-9838.497556936496</v>
      </c>
      <c r="AL16" s="12">
        <f>AL51/[2]Main!$A$50</f>
        <v>-10078.411448352848</v>
      </c>
      <c r="AM16" s="12">
        <f>AM51/[2]Main!$A$50</f>
        <v>-10324.262701579539</v>
      </c>
      <c r="AN16" s="12">
        <f>AN51/[2]Main!$A$50</f>
        <v>-10576.199145807075</v>
      </c>
      <c r="AO16" s="12">
        <f>AO51/[2]Main!$A$50</f>
        <v>-10834.37229990718</v>
      </c>
      <c r="AP16" s="12">
        <f>AP51/[2]Main!$A$50</f>
        <v>-11098.937464614335</v>
      </c>
      <c r="AQ16" s="12">
        <f>AQ51/[2]Main!$A$50</f>
        <v>-11370.053817011265</v>
      </c>
      <c r="AR16" s="12">
        <f>AR51/[2]Main!$A$50</f>
        <v>-11647.884507375935</v>
      </c>
      <c r="AS16" s="12">
        <f>AS51/[2]Main!$A$50</f>
        <v>-11932.596758449115</v>
      </c>
      <c r="AT16" s="12">
        <f>AT51/[2]Main!$A$50</f>
        <v>-12224.361967183013</v>
      </c>
      <c r="AU16" s="12">
        <f>AU51/[2]Main!$A$50</f>
        <v>-12523.355809032983</v>
      </c>
      <c r="AV16" s="12">
        <f>AV51/[2]Main!$A$50</f>
        <v>-12829.758344855909</v>
      </c>
      <c r="AW16" s="12">
        <f>AW51/[2]Main!$A$50</f>
        <v>-13143.754130480378</v>
      </c>
      <c r="AX16" s="12">
        <f>AX51/[2]Main!$A$50</f>
        <v>-13465.53232901549</v>
      </c>
      <c r="AY16" s="12">
        <f>AY51/[2]Main!$A$50</f>
        <v>-13795.286825966708</v>
      </c>
      <c r="AZ16" s="12">
        <f>AZ51/[2]Main!$A$50</f>
        <v>-14133.216347228967</v>
      </c>
      <c r="BA16" s="12">
        <f>BA51/[2]Main!$A$50</f>
        <v>-14479.52458002891</v>
      </c>
      <c r="BB16" s="12">
        <f>BB51/[2]Main!$A$50</f>
        <v>-14834.420296890048</v>
      </c>
      <c r="BC16" s="12">
        <f>BC51/[2]Main!$A$50</f>
        <v>-15198.117482696318</v>
      </c>
      <c r="BD16" s="12">
        <f>BD51/[2]Main!$A$50</f>
        <v>-15570.835464931582</v>
      </c>
      <c r="BE16" s="12">
        <f>BE51/[2]Main!$A$50</f>
        <v>-15952.799047174412</v>
      </c>
      <c r="BF16" s="12">
        <f>BF51/[2]Main!$A$50</f>
        <v>-16344.238645929501</v>
      </c>
      <c r="BG16" s="12">
        <f>BG51/[2]Main!$A$50</f>
        <v>-16745.39043087923</v>
      </c>
      <c r="BH16" s="12">
        <f>BH51/[2]Main!$A$50</f>
        <v>-17156.496468640715</v>
      </c>
      <c r="BI16" s="12">
        <f>BI51/[2]Main!$A$50</f>
        <v>-17572.779530248357</v>
      </c>
    </row>
    <row r="17" spans="1:61" s="1" customFormat="1" x14ac:dyDescent="0.25">
      <c r="A17" s="2" t="s">
        <v>11</v>
      </c>
      <c r="B17" s="11"/>
      <c r="C17" s="12">
        <f>C52/[2]Main!$A$50</f>
        <v>-2330.6655000000001</v>
      </c>
      <c r="D17" s="12">
        <f>D52/[2]Main!$A$50</f>
        <v>-2443.4560899999997</v>
      </c>
      <c r="E17" s="12">
        <f>E52/[2]Main!$A$50</f>
        <v>-2495.4261842749997</v>
      </c>
      <c r="F17" s="12">
        <f>F52/[2]Main!$A$50</f>
        <v>-2548.6043678271249</v>
      </c>
      <c r="G17" s="12">
        <f>G52/[2]Main!$A$50</f>
        <v>-2603.0199312575055</v>
      </c>
      <c r="H17" s="12">
        <f>H52/[2]Main!$A$50</f>
        <v>-2658.7028883159919</v>
      </c>
      <c r="I17" s="12">
        <f>I52/[2]Main!$A$50</f>
        <v>-2715.6839938887119</v>
      </c>
      <c r="J17" s="12">
        <f>J52/[2]Main!$A$50</f>
        <v>-2773.9947624343977</v>
      </c>
      <c r="K17" s="12">
        <f>K52/[2]Main!$A$50</f>
        <v>-2833.6674868807104</v>
      </c>
      <c r="L17" s="12">
        <f>L52/[2]Main!$A$50</f>
        <v>-2894.7352579920353</v>
      </c>
      <c r="M17" s="12">
        <f>M52/[2]Main!$A$50</f>
        <v>-2957.2319842205357</v>
      </c>
      <c r="N17" s="12">
        <f>N52/[2]Main!$A$50</f>
        <v>-3021.1924120525373</v>
      </c>
      <c r="O17" s="12">
        <f>O52/[2]Main!$A$50</f>
        <v>-3086.6521468626024</v>
      </c>
      <c r="P17" s="12">
        <f>P52/[2]Main!$A$50</f>
        <v>-3153.6476742880077</v>
      </c>
      <c r="Q17" s="12">
        <f>Q52/[2]Main!$A$50</f>
        <v>-3222.2163821365862</v>
      </c>
      <c r="R17" s="12">
        <f>R52/[2]Main!$A$50</f>
        <v>-3292.396582841292</v>
      </c>
      <c r="S17" s="12">
        <f>S52/[2]Main!$A$50</f>
        <v>-3364.2275364751295</v>
      </c>
      <c r="T17" s="12">
        <f>T52/[2]Main!$A$50</f>
        <v>-3437.7494743404404</v>
      </c>
      <c r="U17" s="12">
        <f>U52/[2]Main!$A$50</f>
        <v>-3513.003623146918</v>
      </c>
      <c r="V17" s="12">
        <f>V52/[2]Main!$A$50</f>
        <v>-3590.0322297930384</v>
      </c>
      <c r="W17" s="12">
        <f>W52/[2]Main!$A$50</f>
        <v>-3668.8785867659849</v>
      </c>
      <c r="X17" s="12">
        <f>X52/[2]Main!$A$50</f>
        <v>-3749.5870581755371</v>
      </c>
      <c r="Y17" s="12">
        <f>Y52/[2]Main!$A$50</f>
        <v>-3832.203106437732</v>
      </c>
      <c r="Z17" s="12">
        <f>Z52/[2]Main!$A$50</f>
        <v>-3916.7733196245599</v>
      </c>
      <c r="AA17" s="12">
        <f>AA52/[2]Main!$A$50</f>
        <v>-4003.3454394963173</v>
      </c>
      <c r="AB17" s="12">
        <f>AB52/[2]Main!$A$50</f>
        <v>-4091.9683902336797</v>
      </c>
      <c r="AC17" s="12">
        <f>AC52/[2]Main!$A$50</f>
        <v>-4182.6923078869768</v>
      </c>
      <c r="AD17" s="12">
        <f>AD52/[2]Main!$A$50</f>
        <v>-4275.5685705605792</v>
      </c>
      <c r="AE17" s="12">
        <f>AE52/[2]Main!$A$50</f>
        <v>-4370.6498293507875</v>
      </c>
      <c r="AF17" s="12">
        <f>AF52/[2]Main!$A$50</f>
        <v>-4467.9900400560127</v>
      </c>
      <c r="AG17" s="12">
        <f>AG52/[2]Main!$A$50</f>
        <v>-4567.6444956785826</v>
      </c>
      <c r="AH17" s="12">
        <f>AH52/[2]Main!$A$50</f>
        <v>-4669.6698597379282</v>
      </c>
      <c r="AI17" s="12">
        <f>AI52/[2]Main!$A$50</f>
        <v>-4774.1242004154319</v>
      </c>
      <c r="AJ17" s="12">
        <f>AJ52/[2]Main!$A$50</f>
        <v>-4881.0670255517134</v>
      </c>
      <c r="AK17" s="12">
        <f>AK52/[2]Main!$A$50</f>
        <v>-4990.5593185176604</v>
      </c>
      <c r="AL17" s="12">
        <f>AL52/[2]Main!$A$50</f>
        <v>-5102.6635749810275</v>
      </c>
      <c r="AM17" s="12">
        <f>AM52/[2]Main!$A$50</f>
        <v>-5217.4438405909832</v>
      </c>
      <c r="AN17" s="12">
        <f>AN52/[2]Main!$A$50</f>
        <v>-5334.9657496035443</v>
      </c>
      <c r="AO17" s="12">
        <f>AO52/[2]Main!$A$50</f>
        <v>-5455.2965644713959</v>
      </c>
      <c r="AP17" s="12">
        <f>AP52/[2]Main!$A$50</f>
        <v>-5578.5052164222197</v>
      </c>
      <c r="AQ17" s="12">
        <f>AQ52/[2]Main!$A$50</f>
        <v>-5704.6623470502063</v>
      </c>
      <c r="AR17" s="12">
        <f>AR52/[2]Main!$A$50</f>
        <v>-5833.8403509460668</v>
      </c>
      <c r="AS17" s="12">
        <f>AS52/[2]Main!$A$50</f>
        <v>-5966.1134193915195</v>
      </c>
      <c r="AT17" s="12">
        <f>AT52/[2]Main!$A$50</f>
        <v>-6101.5575851448266</v>
      </c>
      <c r="AU17" s="12">
        <f>AU52/[2]Main!$A$50</f>
        <v>-6240.250768344652</v>
      </c>
      <c r="AV17" s="12">
        <f>AV52/[2]Main!$A$50</f>
        <v>-6382.2728235601844</v>
      </c>
      <c r="AW17" s="12">
        <f>AW52/[2]Main!$A$50</f>
        <v>-6527.7055880161752</v>
      </c>
      <c r="AX17" s="12">
        <f>AX52/[2]Main!$A$50</f>
        <v>-6676.6329310222345</v>
      </c>
      <c r="AY17" s="12">
        <f>AY52/[2]Main!$A$50</f>
        <v>-6829.1408046365013</v>
      </c>
      <c r="AZ17" s="12">
        <f>AZ52/[2]Main!$A$50</f>
        <v>-6985.3172955945138</v>
      </c>
      <c r="BA17" s="12">
        <f>BA52/[2]Main!$A$50</f>
        <v>-7145.2526785348973</v>
      </c>
      <c r="BB17" s="12">
        <f>BB52/[2]Main!$A$50</f>
        <v>-7309.0394705542931</v>
      </c>
      <c r="BC17" s="12">
        <f>BC52/[2]Main!$A$50</f>
        <v>-7476.7724871247365</v>
      </c>
      <c r="BD17" s="12">
        <f>BD52/[2]Main!$A$50</f>
        <v>-7648.5488994075067</v>
      </c>
      <c r="BE17" s="12">
        <f>BE52/[2]Main!$A$50</f>
        <v>-7824.4682929983919</v>
      </c>
      <c r="BF17" s="12">
        <f>BF52/[2]Main!$A$50</f>
        <v>-8004.6327281401063</v>
      </c>
      <c r="BG17" s="12">
        <f>BG52/[2]Main!$A$50</f>
        <v>-8189.1468014385309</v>
      </c>
      <c r="BH17" s="12">
        <f>BH52/[2]Main!$A$50</f>
        <v>-8378.1177091203681</v>
      </c>
      <c r="BI17" s="12">
        <f>BI52/[2]Main!$A$50</f>
        <v>-8571.6553118707052</v>
      </c>
    </row>
    <row r="18" spans="1:61" s="1" customFormat="1" x14ac:dyDescent="0.25">
      <c r="A18" s="2" t="s">
        <v>12</v>
      </c>
      <c r="B18" s="11">
        <f>B53/[2]Main!$A$50</f>
        <v>0</v>
      </c>
      <c r="C18" s="12">
        <f>C53/[2]Main!$A$50</f>
        <v>-3155.4735699999997</v>
      </c>
      <c r="D18" s="12">
        <f>D53/[2]Main!$A$50</f>
        <v>-3226.2288106999999</v>
      </c>
      <c r="E18" s="12">
        <f>E53/[2]Main!$A$50</f>
        <v>-3298.6716164319996</v>
      </c>
      <c r="F18" s="12">
        <f>F53/[2]Main!$A$50</f>
        <v>-3119.131741911945</v>
      </c>
      <c r="G18" s="12">
        <f>G53/[2]Main!$A$50</f>
        <v>-3192.5377156608292</v>
      </c>
      <c r="H18" s="12">
        <f>H53/[2]Main!$A$50</f>
        <v>-3267.7331155554471</v>
      </c>
      <c r="I18" s="12">
        <f>I53/[2]Main!$A$50</f>
        <v>-3344.762220017461</v>
      </c>
      <c r="J18" s="12">
        <f>J53/[2]Main!$A$50</f>
        <v>-3423.670409856757</v>
      </c>
      <c r="K18" s="12">
        <f>K53/[2]Main!$A$50</f>
        <v>-3504.5041957854237</v>
      </c>
      <c r="L18" s="12">
        <f>L53/[2]Main!$A$50</f>
        <v>-3587.3112466191296</v>
      </c>
      <c r="M18" s="12">
        <f>M53/[2]Main!$A$50</f>
        <v>-3672.140418183069</v>
      </c>
      <c r="N18" s="12">
        <f>N53/[2]Main!$A$50</f>
        <v>-3759.0417829400917</v>
      </c>
      <c r="O18" s="12">
        <f>O53/[2]Main!$A$50</f>
        <v>-3848.0666603590639</v>
      </c>
      <c r="P18" s="12">
        <f>P53/[2]Main!$A$50</f>
        <v>-3939.2676480419655</v>
      </c>
      <c r="Q18" s="12">
        <f>Q53/[2]Main!$A$50</f>
        <v>-4032.6986536286781</v>
      </c>
      <c r="R18" s="12">
        <f>R53/[2]Main!$A$50</f>
        <v>-4128.4149274989159</v>
      </c>
      <c r="S18" s="12">
        <f>S53/[2]Main!$A$50</f>
        <v>-4226.4730962912054</v>
      </c>
      <c r="T18" s="12">
        <f>T53/[2]Main!$A$50</f>
        <v>-4326.9311972593487</v>
      </c>
      <c r="U18" s="12">
        <f>U53/[2]Main!$A$50</f>
        <v>-4429.8487134873058</v>
      </c>
      <c r="V18" s="12">
        <f>V53/[2]Main!$A$50</f>
        <v>-4535.2866099839257</v>
      </c>
      <c r="W18" s="12">
        <f>W53/[2]Main!$A$50</f>
        <v>-4643.3073706795558</v>
      </c>
      <c r="X18" s="12">
        <f>X53/[2]Main!$A$50</f>
        <v>-4753.9750363470366</v>
      </c>
      <c r="Y18" s="12">
        <f>Y53/[2]Main!$A$50</f>
        <v>-4867.3552434702087</v>
      </c>
      <c r="Z18" s="12">
        <f>Z53/[2]Main!$A$50</f>
        <v>-4983.5152640836059</v>
      </c>
      <c r="AA18" s="12">
        <f>AA53/[2]Main!$A$50</f>
        <v>-5102.5240466076039</v>
      </c>
      <c r="AB18" s="12">
        <f>AB53/[2]Main!$A$50</f>
        <v>-5224.4522577039224</v>
      </c>
      <c r="AC18" s="12">
        <f>AC53/[2]Main!$A$50</f>
        <v>-5349.3723251769588</v>
      </c>
      <c r="AD18" s="12">
        <f>AD53/[2]Main!$A$50</f>
        <v>-5477.3584819471262</v>
      </c>
      <c r="AE18" s="12">
        <f>AE53/[2]Main!$A$50</f>
        <v>-5608.4868111229534</v>
      </c>
      <c r="AF18" s="12">
        <f>AF53/[2]Main!$A$50</f>
        <v>-5742.8352921994501</v>
      </c>
      <c r="AG18" s="12">
        <f>AG53/[2]Main!$A$50</f>
        <v>-5880.4838484108432</v>
      </c>
      <c r="AH18" s="12">
        <f>AH53/[2]Main!$A$50</f>
        <v>-6021.514395266584</v>
      </c>
      <c r="AI18" s="12">
        <f>AI53/[2]Main!$A$50</f>
        <v>-6166.0108903001737</v>
      </c>
      <c r="AJ18" s="12">
        <f>AJ53/[2]Main!$A$50</f>
        <v>-6314.0593840611227</v>
      </c>
      <c r="AK18" s="12">
        <f>AK53/[2]Main!$A$50</f>
        <v>-6465.7480723811295</v>
      </c>
      <c r="AL18" s="12">
        <f>AL53/[2]Main!$A$50</f>
        <v>-6621.1673499463213</v>
      </c>
      <c r="AM18" s="12">
        <f>AM53/[2]Main!$A$50</f>
        <v>-6780.4098652081984</v>
      </c>
      <c r="AN18" s="12">
        <f>AN53/[2]Main!$A$50</f>
        <v>-6943.5705766667552</v>
      </c>
      <c r="AO18" s="12">
        <f>AO53/[2]Main!$A$50</f>
        <v>-7110.7468105600619</v>
      </c>
      <c r="AP18" s="12">
        <f>AP53/[2]Main!$A$50</f>
        <v>-7282.0383199954649</v>
      </c>
      <c r="AQ18" s="12">
        <f>AQ53/[2]Main!$A$50</f>
        <v>-7457.547345558467</v>
      </c>
      <c r="AR18" s="12">
        <f>AR53/[2]Main!$A$50</f>
        <v>-7637.378677436177</v>
      </c>
      <c r="AS18" s="12">
        <f>AS53/[2]Main!$A$50</f>
        <v>-7821.6397190932166</v>
      </c>
      <c r="AT18" s="12">
        <f>AT53/[2]Main!$A$50</f>
        <v>-8010.4405525388929</v>
      </c>
      <c r="AU18" s="12">
        <f>AU53/[2]Main!$A$50</f>
        <v>-8203.8940052253947</v>
      </c>
      <c r="AV18" s="12">
        <f>AV53/[2]Main!$A$50</f>
        <v>-8402.1157186177916</v>
      </c>
      <c r="AW18" s="12">
        <f>AW53/[2]Main!$A$50</f>
        <v>-8605.2242184776132</v>
      </c>
      <c r="AX18" s="12">
        <f>AX53/[2]Main!$A$50</f>
        <v>-8813.3409869028746</v>
      </c>
      <c r="AY18" s="12">
        <f>AY53/[2]Main!$A$50</f>
        <v>-9026.5905361683999</v>
      </c>
      <c r="AZ18" s="12">
        <f>AZ53/[2]Main!$A$50</f>
        <v>-9245.1004844114941</v>
      </c>
      <c r="BA18" s="12">
        <f>BA53/[2]Main!$A$50</f>
        <v>-9469.0016332090545</v>
      </c>
      <c r="BB18" s="12">
        <f>BB53/[2]Main!$A$50</f>
        <v>-9698.4280470934264</v>
      </c>
      <c r="BC18" s="12">
        <f>BC53/[2]Main!$A$50</f>
        <v>-9933.5171350554483</v>
      </c>
      <c r="BD18" s="12">
        <f>BD53/[2]Main!$A$50</f>
        <v>-10174.409734084369</v>
      </c>
      <c r="BE18" s="12">
        <f>BE53/[2]Main!$A$50</f>
        <v>-10421.250194795537</v>
      </c>
      <c r="BF18" s="12">
        <f>BF53/[2]Main!$A$50</f>
        <v>-10674.186469198075</v>
      </c>
      <c r="BG18" s="12">
        <f>BG53/[2]Main!$A$50</f>
        <v>-10933.370200656003</v>
      </c>
      <c r="BH18" s="12">
        <f>BH53/[2]Main!$A$50</f>
        <v>-11198.956816097661</v>
      </c>
      <c r="BI18" s="12">
        <f>BI53/[2]Main!$A$50</f>
        <v>-11471.10562052961</v>
      </c>
    </row>
    <row r="19" spans="1:61" s="1" customFormat="1" hidden="1" x14ac:dyDescent="0.25">
      <c r="A19" s="15" t="s">
        <v>13</v>
      </c>
      <c r="B19" s="16">
        <f>B54/[2]Main!$A$50</f>
        <v>0</v>
      </c>
      <c r="C19" s="16">
        <f>C54/[2]Main!$A$50</f>
        <v>0</v>
      </c>
      <c r="D19" s="16">
        <f>D54/[2]Main!$A$50</f>
        <v>0</v>
      </c>
      <c r="E19" s="16">
        <f>E54/[2]Main!$A$50</f>
        <v>0</v>
      </c>
      <c r="F19" s="16">
        <f>F54/[2]Main!$A$50</f>
        <v>0</v>
      </c>
      <c r="G19" s="16">
        <f>G54/[2]Main!$A$50</f>
        <v>0</v>
      </c>
      <c r="H19" s="16">
        <f>H54/[2]Main!$A$50</f>
        <v>0</v>
      </c>
      <c r="I19" s="16">
        <f>I54/[2]Main!$A$50</f>
        <v>0</v>
      </c>
      <c r="J19" s="16">
        <f>J54/[2]Main!$A$50</f>
        <v>0</v>
      </c>
      <c r="K19" s="16">
        <f>K54/[2]Main!$A$50</f>
        <v>0</v>
      </c>
      <c r="L19" s="16">
        <f>L54/[2]Main!$A$50</f>
        <v>0</v>
      </c>
      <c r="M19" s="16">
        <f>M54/[2]Main!$A$50</f>
        <v>0</v>
      </c>
      <c r="N19" s="16">
        <f>N54/[2]Main!$A$50</f>
        <v>0</v>
      </c>
      <c r="O19" s="16">
        <f>O54/[2]Main!$A$50</f>
        <v>0</v>
      </c>
      <c r="P19" s="16">
        <f>P54/[2]Main!$A$50</f>
        <v>0</v>
      </c>
      <c r="Q19" s="16">
        <f>Q54/[2]Main!$A$50</f>
        <v>0</v>
      </c>
      <c r="R19" s="16">
        <f>R54/[2]Main!$A$50</f>
        <v>0</v>
      </c>
      <c r="S19" s="16">
        <f>S54/[2]Main!$A$50</f>
        <v>0</v>
      </c>
      <c r="T19" s="16">
        <f>T54/[2]Main!$A$50</f>
        <v>0</v>
      </c>
      <c r="U19" s="16">
        <f>U54/[2]Main!$A$50</f>
        <v>0</v>
      </c>
      <c r="V19" s="16">
        <f>V54/[2]Main!$A$50</f>
        <v>0</v>
      </c>
      <c r="W19" s="16">
        <f>W54/[2]Main!$A$50</f>
        <v>0</v>
      </c>
      <c r="X19" s="16">
        <f>X54/[2]Main!$A$50</f>
        <v>0</v>
      </c>
      <c r="Y19" s="16">
        <f>Y54/[2]Main!$A$50</f>
        <v>0</v>
      </c>
      <c r="Z19" s="16">
        <f>Z54/[2]Main!$A$50</f>
        <v>0</v>
      </c>
      <c r="AA19" s="16">
        <f>AA54/[2]Main!$A$50</f>
        <v>0</v>
      </c>
      <c r="AB19" s="16">
        <f>AB54/[2]Main!$A$50</f>
        <v>0</v>
      </c>
      <c r="AC19" s="16">
        <f>AC54/[2]Main!$A$50</f>
        <v>0</v>
      </c>
      <c r="AD19" s="16">
        <f>AD54/[2]Main!$A$50</f>
        <v>0</v>
      </c>
      <c r="AE19" s="16">
        <f>AE54/[2]Main!$A$50</f>
        <v>0</v>
      </c>
      <c r="AF19" s="16">
        <f>AF54/[2]Main!$A$50</f>
        <v>0</v>
      </c>
      <c r="AG19" s="16">
        <f>AG54/[2]Main!$A$50</f>
        <v>0</v>
      </c>
      <c r="AH19" s="16">
        <f>AH54/[2]Main!$A$50</f>
        <v>0</v>
      </c>
      <c r="AI19" s="16">
        <f>AI54/[2]Main!$A$50</f>
        <v>0</v>
      </c>
      <c r="AJ19" s="16">
        <f>AJ54/[2]Main!$A$50</f>
        <v>0</v>
      </c>
      <c r="AK19" s="16">
        <f>AK54/[2]Main!$A$50</f>
        <v>0</v>
      </c>
      <c r="AL19" s="16">
        <f>AL54/[2]Main!$A$50</f>
        <v>0</v>
      </c>
      <c r="AM19" s="16">
        <f>AM54/[2]Main!$A$50</f>
        <v>0</v>
      </c>
      <c r="AN19" s="16">
        <f>AN54/[2]Main!$A$50</f>
        <v>0</v>
      </c>
      <c r="AO19" s="16">
        <f>AO54/[2]Main!$A$50</f>
        <v>0</v>
      </c>
      <c r="AP19" s="16">
        <f>AP54/[2]Main!$A$50</f>
        <v>0</v>
      </c>
      <c r="AQ19" s="16">
        <f>AQ54/[2]Main!$A$50</f>
        <v>0</v>
      </c>
      <c r="AR19" s="16">
        <f>AR54/[2]Main!$A$50</f>
        <v>0</v>
      </c>
      <c r="AS19" s="16">
        <f>AS54/[2]Main!$A$50</f>
        <v>0</v>
      </c>
      <c r="AT19" s="16">
        <f>AT54/[2]Main!$A$50</f>
        <v>0</v>
      </c>
      <c r="AU19" s="16">
        <f>AU54/[2]Main!$A$50</f>
        <v>0</v>
      </c>
      <c r="AV19" s="16">
        <f>AV54/[2]Main!$A$50</f>
        <v>0</v>
      </c>
      <c r="AW19" s="16">
        <f>AW54/[2]Main!$A$50</f>
        <v>0</v>
      </c>
      <c r="AX19" s="16">
        <f>AX54/[2]Main!$A$50</f>
        <v>0</v>
      </c>
      <c r="AY19" s="16">
        <f>AY54/[2]Main!$A$50</f>
        <v>0</v>
      </c>
      <c r="AZ19" s="16">
        <f>AZ54/[2]Main!$A$50</f>
        <v>0</v>
      </c>
      <c r="BA19" s="16">
        <f>BA54/[2]Main!$A$50</f>
        <v>0</v>
      </c>
      <c r="BB19" s="16">
        <f>BB54/[2]Main!$A$50</f>
        <v>0</v>
      </c>
      <c r="BC19" s="16">
        <f>BC54/[2]Main!$A$50</f>
        <v>0</v>
      </c>
      <c r="BD19" s="16">
        <f>BD54/[2]Main!$A$50</f>
        <v>0</v>
      </c>
      <c r="BE19" s="16">
        <f>BE54/[2]Main!$A$50</f>
        <v>0</v>
      </c>
      <c r="BF19" s="16">
        <f>BF54/[2]Main!$A$50</f>
        <v>0</v>
      </c>
      <c r="BG19" s="16">
        <f>BG54/[2]Main!$A$50</f>
        <v>0</v>
      </c>
      <c r="BH19" s="16">
        <f>BH54/[2]Main!$A$50</f>
        <v>0</v>
      </c>
      <c r="BI19" s="16">
        <f>BI54/[2]Main!$A$50</f>
        <v>0</v>
      </c>
    </row>
    <row r="20" spans="1:61" s="1" customFormat="1" x14ac:dyDescent="0.25">
      <c r="A20" s="2" t="s">
        <v>14</v>
      </c>
      <c r="B20" s="17">
        <f>B55/[2]Main!$A$50</f>
        <v>-181.87339636439995</v>
      </c>
      <c r="C20" s="12">
        <f>C55/[2]Main!$A$50</f>
        <v>-349.95055205969999</v>
      </c>
      <c r="D20" s="13">
        <f>D55/[2]Main!$A$50</f>
        <v>-352.05461855346005</v>
      </c>
      <c r="E20" s="12">
        <f>E55/[2]Main!$A$50</f>
        <v>-347.02619025882194</v>
      </c>
      <c r="F20" s="12">
        <f>F55/[2]Main!$A$50</f>
        <v>-342.4291620308893</v>
      </c>
      <c r="G20" s="12">
        <f>G55/[2]Main!$A$50</f>
        <v>-352.53703590927984</v>
      </c>
      <c r="H20" s="12">
        <f>H55/[2]Main!$A$50</f>
        <v>-362.85053874818061</v>
      </c>
      <c r="I20" s="12">
        <f>I55/[2]Main!$A$50</f>
        <v>-380.45623562605147</v>
      </c>
      <c r="J20" s="12">
        <f>J55/[2]Main!$A$50</f>
        <v>-384.2487410280649</v>
      </c>
      <c r="K20" s="12">
        <f>K55/[2]Main!$A$50</f>
        <v>-395.22041359829637</v>
      </c>
      <c r="L20" s="12">
        <f>L55/[2]Main!$A$50</f>
        <v>-407.0735507162326</v>
      </c>
      <c r="M20" s="12">
        <f>M55/[2]Main!$A$50</f>
        <v>-419.7645518605604</v>
      </c>
      <c r="N20" s="12">
        <f>N55/[2]Main!$A$50</f>
        <v>-431.97938247446058</v>
      </c>
      <c r="O20" s="12">
        <f>O55/[2]Main!$A$50</f>
        <v>-452.53935601920034</v>
      </c>
      <c r="P20" s="12">
        <f>P55/[2]Main!$A$50</f>
        <v>-456.9818288269816</v>
      </c>
      <c r="Q20" s="12">
        <f>Q55/[2]Main!$A$50</f>
        <v>-470.03988986447308</v>
      </c>
      <c r="R20" s="12">
        <f>R55/[2]Main!$A$50</f>
        <v>-483.48380285746038</v>
      </c>
      <c r="S20" s="12">
        <f>S55/[2]Main!$A$50</f>
        <v>-497.32494158165838</v>
      </c>
      <c r="T20" s="12">
        <f>T55/[2]Main!$A$50</f>
        <v>-511.57501417692515</v>
      </c>
      <c r="U20" s="12">
        <f>U55/[2]Main!$A$50</f>
        <v>-536.06360014913037</v>
      </c>
      <c r="V20" s="12">
        <f>V55/[2]Main!$A$50</f>
        <v>-541.35052444843791</v>
      </c>
      <c r="W20" s="12">
        <f>W55/[2]Main!$A$50</f>
        <v>-556.90113986688471</v>
      </c>
      <c r="X20" s="12">
        <f>X55/[2]Main!$A$50</f>
        <v>-572.91106570624549</v>
      </c>
      <c r="Y20" s="12">
        <f>Y55/[2]Main!$A$50</f>
        <v>-589.39383478258799</v>
      </c>
      <c r="Z20" s="12">
        <f>Z55/[2]Main!$A$50</f>
        <v>-606.36337754204646</v>
      </c>
      <c r="AA20" s="12">
        <f>AA55/[2]Main!$A$50</f>
        <v>-635.52921325921545</v>
      </c>
      <c r="AB20" s="12">
        <f>AB55/[2]Main!$A$50</f>
        <v>-641.82056427230623</v>
      </c>
      <c r="AC20" s="12">
        <f>AC55/[2]Main!$A$50</f>
        <v>-660.33816382642192</v>
      </c>
      <c r="AD20" s="12">
        <f>AD55/[2]Main!$A$50</f>
        <v>-679.40247326601752</v>
      </c>
      <c r="AE20" s="12">
        <f>AE55/[2]Main!$A$50</f>
        <v>-699.02959285611973</v>
      </c>
      <c r="AF20" s="12">
        <f>AF55/[2]Main!$A$50</f>
        <v>-719.23609568162044</v>
      </c>
      <c r="AG20" s="12">
        <f>AG55/[2]Main!$A$50</f>
        <v>-753.970046956749</v>
      </c>
      <c r="AH20" s="12">
        <f>AH55/[2]Main!$A$50</f>
        <v>-761.45599093514545</v>
      </c>
      <c r="AI20" s="12">
        <f>AI55/[2]Main!$A$50</f>
        <v>-783.50502024359582</v>
      </c>
      <c r="AJ20" s="12">
        <f>AJ55/[2]Main!$A$50</f>
        <v>-806.20473629928983</v>
      </c>
      <c r="AK20" s="12">
        <f>AK55/[2]Main!$A$50</f>
        <v>-829.57429217524054</v>
      </c>
      <c r="AL20" s="12">
        <f>AL55/[2]Main!$A$50</f>
        <v>-853.63340311532022</v>
      </c>
      <c r="AM20" s="12">
        <f>AM55/[2]Main!$A$50</f>
        <v>-894.9954937188827</v>
      </c>
      <c r="AN20" s="12">
        <f>AN55/[2]Main!$A$50</f>
        <v>-903.90206118667356</v>
      </c>
      <c r="AO20" s="12">
        <f>AO55/[2]Main!$A$50</f>
        <v>-930.15400010583323</v>
      </c>
      <c r="AP20" s="12">
        <f>AP55/[2]Main!$A$50</f>
        <v>-957.18031301518567</v>
      </c>
      <c r="AQ20" s="12">
        <f>AQ55/[2]Main!$A$50</f>
        <v>-985.00378253868564</v>
      </c>
      <c r="AR20" s="12">
        <f>AR55/[2]Main!$A$50</f>
        <v>-1013.6478596383151</v>
      </c>
      <c r="AS20" s="12">
        <f>AS55/[2]Main!$A$50</f>
        <v>-1062.899280102238</v>
      </c>
      <c r="AT20" s="12">
        <f>AT55/[2]Main!$A$50</f>
        <v>-1073.4950999288374</v>
      </c>
      <c r="AU20" s="12">
        <f>AU55/[2]Main!$A$50</f>
        <v>-1104.7486854803215</v>
      </c>
      <c r="AV20" s="12">
        <f>AV55/[2]Main!$A$50</f>
        <v>-1136.923765327623</v>
      </c>
      <c r="AW20" s="12">
        <f>AW55/[2]Main!$A$50</f>
        <v>-1170.0474368993489</v>
      </c>
      <c r="AX20" s="12">
        <f>AX55/[2]Main!$A$50</f>
        <v>-1204.1475920956098</v>
      </c>
      <c r="AY20" s="12">
        <f>AY55/[2]Main!$A$50</f>
        <v>-1262.7887417536313</v>
      </c>
      <c r="AZ20" s="12">
        <f>AZ55/[2]Main!$A$50</f>
        <v>-1275.3930332932894</v>
      </c>
      <c r="BA20" s="12">
        <f>BA55/[2]Main!$A$50</f>
        <v>-1312.5982877981235</v>
      </c>
      <c r="BB20" s="12">
        <f>BB55/[2]Main!$A$50</f>
        <v>-1350.9000128253981</v>
      </c>
      <c r="BC20" s="12">
        <f>BC55/[2]Main!$A$50</f>
        <v>-1390.3304346925418</v>
      </c>
      <c r="BD20" s="12">
        <f>BD55/[2]Main!$A$50</f>
        <v>-1430.9227240253601</v>
      </c>
      <c r="BE20" s="12">
        <f>BE55/[2]Main!$A$50</f>
        <v>-1500.7384184347131</v>
      </c>
      <c r="BF20" s="12">
        <f>BF55/[2]Main!$A$50</f>
        <v>-1515.7304753989006</v>
      </c>
      <c r="BG20" s="12">
        <f>BG55/[2]Main!$A$50</f>
        <v>-1560.017252463088</v>
      </c>
      <c r="BH20" s="12">
        <f>BH55/[2]Main!$A$50</f>
        <v>-1605.6085862995092</v>
      </c>
      <c r="BI20" s="12">
        <f>BI55/[2]Main!$A$50</f>
        <v>-1652.5427991332253</v>
      </c>
    </row>
    <row r="21" spans="1:61" s="1" customFormat="1" x14ac:dyDescent="0.25">
      <c r="A21" s="2" t="s">
        <v>15</v>
      </c>
      <c r="B21" s="18">
        <f>B56/[2]Main!$A$50+1</f>
        <v>-10903.802</v>
      </c>
      <c r="C21" s="12">
        <f>C56/[2]Main!$A$50</f>
        <v>-9425.8590999999997</v>
      </c>
      <c r="D21" s="13">
        <f>D56/[2]Main!$A$50</f>
        <v>-9646.123435999998</v>
      </c>
      <c r="E21" s="12">
        <f>E56/[2]Main!$A$50</f>
        <v>-9868.0223714849981</v>
      </c>
      <c r="F21" s="12">
        <f>F56/[2]Main!$A$50</f>
        <v>-10089.786723227973</v>
      </c>
      <c r="G21" s="12">
        <f>G56/[2]Main!$A$50</f>
        <v>-10319.408821376581</v>
      </c>
      <c r="H21" s="12">
        <f>H56/[2]Main!$A$50</f>
        <v>-10557.205435345986</v>
      </c>
      <c r="I21" s="12">
        <f>I56/[2]Main!$A$50</f>
        <v>-10811.725621586729</v>
      </c>
      <c r="J21" s="12">
        <f>J56/[2]Main!$A$50</f>
        <v>-11085.347127242987</v>
      </c>
      <c r="K21" s="12">
        <f>K56/[2]Main!$A$50</f>
        <v>-11399.939384105104</v>
      </c>
      <c r="L21" s="12">
        <f>L56/[2]Main!$A$50</f>
        <v>-11719.216659506854</v>
      </c>
      <c r="M21" s="12">
        <f>M56/[2]Main!$A$50</f>
        <v>-12042.473635633856</v>
      </c>
      <c r="N21" s="12">
        <f>N56/[2]Main!$A$50</f>
        <v>-12354.619984609806</v>
      </c>
      <c r="O21" s="12">
        <f>O56/[2]Main!$A$50</f>
        <v>-12673.663602846949</v>
      </c>
      <c r="P21" s="12">
        <f>P56/[2]Main!$A$50</f>
        <v>-13001.665618337247</v>
      </c>
      <c r="Q21" s="12">
        <f>Q56/[2]Main!$A$50</f>
        <v>-13336.15722771035</v>
      </c>
      <c r="R21" s="12">
        <f>R56/[2]Main!$A$50</f>
        <v>-13676.953272244913</v>
      </c>
      <c r="S21" s="12">
        <f>S56/[2]Main!$A$50</f>
        <v>-14018.877104051035</v>
      </c>
      <c r="T21" s="12">
        <f>T56/[2]Main!$A$50</f>
        <v>-14369.349031652309</v>
      </c>
      <c r="U21" s="12">
        <f>U56/[2]Main!$A$50</f>
        <v>-14728.582757443615</v>
      </c>
      <c r="V21" s="12">
        <f>V56/[2]Main!$A$50</f>
        <v>-15096.797326379705</v>
      </c>
      <c r="W21" s="12">
        <f>W56/[2]Main!$A$50</f>
        <v>-15474.217259539195</v>
      </c>
      <c r="X21" s="12">
        <f>X56/[2]Main!$A$50</f>
        <v>-15861.072691027673</v>
      </c>
      <c r="Y21" s="12">
        <f>Y56/[2]Main!$A$50</f>
        <v>-16257.599508303363</v>
      </c>
      <c r="Z21" s="12">
        <f>Z56/[2]Main!$A$50</f>
        <v>-16664.039496010944</v>
      </c>
      <c r="AA21" s="12">
        <f>AA56/[2]Main!$A$50</f>
        <v>-17080.640483411218</v>
      </c>
      <c r="AB21" s="12">
        <f>AB56/[2]Main!$A$50</f>
        <v>-17507.6564954965</v>
      </c>
      <c r="AC21" s="12">
        <f>AC56/[2]Main!$A$50</f>
        <v>-17945.347907883912</v>
      </c>
      <c r="AD21" s="12">
        <f>AD56/[2]Main!$A$50</f>
        <v>-18393.981605581004</v>
      </c>
      <c r="AE21" s="12">
        <f>AE56/[2]Main!$A$50</f>
        <v>-18853.831145720531</v>
      </c>
      <c r="AF21" s="12">
        <f>AF56/[2]Main!$A$50</f>
        <v>-19325.176924363543</v>
      </c>
      <c r="AG21" s="12">
        <f>AG56/[2]Main!$A$50</f>
        <v>-19808.306347472626</v>
      </c>
      <c r="AH21" s="12">
        <f>AH56/[2]Main!$A$50</f>
        <v>-20303.514006159443</v>
      </c>
      <c r="AI21" s="12">
        <f>AI56/[2]Main!$A$50</f>
        <v>-20811.101856313428</v>
      </c>
      <c r="AJ21" s="12">
        <f>AJ56/[2]Main!$A$50</f>
        <v>-21331.379402721261</v>
      </c>
      <c r="AK21" s="12">
        <f>AK56/[2]Main!$A$50</f>
        <v>-21864.663887789291</v>
      </c>
      <c r="AL21" s="12">
        <f>AL56/[2]Main!$A$50</f>
        <v>-22411.280484984018</v>
      </c>
      <c r="AM21" s="12">
        <f>AM56/[2]Main!$A$50</f>
        <v>-22971.562497108614</v>
      </c>
      <c r="AN21" s="12">
        <f>AN56/[2]Main!$A$50</f>
        <v>-23545.851559536331</v>
      </c>
      <c r="AO21" s="12">
        <f>AO56/[2]Main!$A$50</f>
        <v>-24134.49784852473</v>
      </c>
      <c r="AP21" s="12">
        <f>AP56/[2]Main!$A$50</f>
        <v>-24737.860294737853</v>
      </c>
      <c r="AQ21" s="12">
        <f>AQ56/[2]Main!$A$50</f>
        <v>-25356.306802106294</v>
      </c>
      <c r="AR21" s="12">
        <f>AR56/[2]Main!$A$50</f>
        <v>-25990.21447215895</v>
      </c>
      <c r="AS21" s="12">
        <f>AS56/[2]Main!$A$50</f>
        <v>-26639.969833962929</v>
      </c>
      <c r="AT21" s="12">
        <f>AT56/[2]Main!$A$50</f>
        <v>-27305.969079811999</v>
      </c>
      <c r="AU21" s="12">
        <f>AU56/[2]Main!$A$50</f>
        <v>-27988.618306807293</v>
      </c>
      <c r="AV21" s="12">
        <f>AV56/[2]Main!$A$50</f>
        <v>-28688.333764477473</v>
      </c>
      <c r="AW21" s="12">
        <f>AW56/[2]Main!$A$50</f>
        <v>-29405.542108589412</v>
      </c>
      <c r="AX21" s="12">
        <f>AX56/[2]Main!$A$50</f>
        <v>-30140.680661304144</v>
      </c>
      <c r="AY21" s="12">
        <f>AY56/[2]Main!$A$50</f>
        <v>-30894.197677836743</v>
      </c>
      <c r="AZ21" s="12">
        <f>AZ56/[2]Main!$A$50</f>
        <v>-31666.552619782655</v>
      </c>
      <c r="BA21" s="12">
        <f>BA56/[2]Main!$A$50</f>
        <v>-32458.216435277223</v>
      </c>
      <c r="BB21" s="12">
        <f>BB56/[2]Main!$A$50</f>
        <v>-33269.671846159159</v>
      </c>
      <c r="BC21" s="12">
        <f>BC56/[2]Main!$A$50</f>
        <v>-34101.413642313128</v>
      </c>
      <c r="BD21" s="12">
        <f>BD56/[2]Main!$A$50</f>
        <v>-34953.948983370959</v>
      </c>
      <c r="BE21" s="12">
        <f>BE56/[2]Main!$A$50</f>
        <v>-35827.797707955237</v>
      </c>
      <c r="BF21" s="12">
        <f>BF56/[2]Main!$A$50</f>
        <v>-36723.492650654101</v>
      </c>
      <c r="BG21" s="12">
        <f>BG56/[2]Main!$A$50</f>
        <v>-37641.579966920457</v>
      </c>
      <c r="BH21" s="12">
        <f>BH56/[2]Main!$A$50</f>
        <v>-38582.619466093463</v>
      </c>
      <c r="BI21" s="12">
        <f>BI56/[2]Main!$A$50</f>
        <v>-39547.184952745803</v>
      </c>
    </row>
    <row r="22" spans="1:61" s="1" customFormat="1" x14ac:dyDescent="0.25">
      <c r="A22" s="6" t="s">
        <v>16</v>
      </c>
      <c r="B22" s="14">
        <f>SUM(B16:B21)</f>
        <v>-17481.675396364401</v>
      </c>
      <c r="C22" s="14">
        <f t="shared" ref="C22:BI22" si="5">SUM(C16:C21)</f>
        <v>-19590.600597059696</v>
      </c>
      <c r="D22" s="14">
        <f t="shared" si="5"/>
        <v>-20072.279149003458</v>
      </c>
      <c r="E22" s="14">
        <f>SUM(E16:E21)</f>
        <v>-20501.496533388319</v>
      </c>
      <c r="F22" s="14">
        <f t="shared" si="5"/>
        <v>-20711.583751776056</v>
      </c>
      <c r="G22" s="14">
        <f t="shared" si="5"/>
        <v>-21199.873093634633</v>
      </c>
      <c r="H22" s="14">
        <f t="shared" si="5"/>
        <v>-21703.725795274804</v>
      </c>
      <c r="I22" s="14">
        <f t="shared" si="5"/>
        <v>-22238.635562888419</v>
      </c>
      <c r="J22" s="14">
        <f t="shared" si="5"/>
        <v>-22784.514609819682</v>
      </c>
      <c r="K22" s="14">
        <f t="shared" si="5"/>
        <v>-23384.517328675116</v>
      </c>
      <c r="L22" s="14">
        <f t="shared" si="5"/>
        <v>-23997.222343736496</v>
      </c>
      <c r="M22" s="14">
        <f t="shared" si="5"/>
        <v>-24619.769705150844</v>
      </c>
      <c r="N22" s="14">
        <f t="shared" si="5"/>
        <v>-25234.521106166565</v>
      </c>
      <c r="O22" s="14">
        <f t="shared" si="5"/>
        <v>-25865.490231331685</v>
      </c>
      <c r="P22" s="14">
        <f t="shared" si="5"/>
        <v>-26496.386066246647</v>
      </c>
      <c r="Q22" s="14">
        <f t="shared" si="5"/>
        <v>-27149.648058587598</v>
      </c>
      <c r="R22" s="14">
        <f t="shared" si="5"/>
        <v>-27817.040834658295</v>
      </c>
      <c r="S22" s="14">
        <f t="shared" si="5"/>
        <v>-28493.583109645522</v>
      </c>
      <c r="T22" s="14">
        <f t="shared" si="5"/>
        <v>-29186.895469015071</v>
      </c>
      <c r="U22" s="14">
        <f t="shared" si="5"/>
        <v>-29907.214457256639</v>
      </c>
      <c r="V22" s="14">
        <f t="shared" si="5"/>
        <v>-30625.517017791033</v>
      </c>
      <c r="W22" s="14">
        <f t="shared" si="5"/>
        <v>-31371.696028998515</v>
      </c>
      <c r="X22" s="14">
        <f t="shared" si="5"/>
        <v>-32136.385302856186</v>
      </c>
      <c r="Y22" s="14">
        <f t="shared" si="5"/>
        <v>-32920.0474984092</v>
      </c>
      <c r="Z22" s="14">
        <f t="shared" si="5"/>
        <v>-33723.156879012735</v>
      </c>
      <c r="AA22" s="14">
        <f t="shared" si="5"/>
        <v>-34557.894783482603</v>
      </c>
      <c r="AB22" s="14">
        <f t="shared" si="5"/>
        <v>-35389.674027279383</v>
      </c>
      <c r="AC22" s="14">
        <f t="shared" si="5"/>
        <v>-36254.091004472051</v>
      </c>
      <c r="AD22" s="14">
        <f t="shared" si="5"/>
        <v>-37139.974206401799</v>
      </c>
      <c r="AE22" s="14">
        <f t="shared" si="5"/>
        <v>-38047.860441509052</v>
      </c>
      <c r="AF22" s="14">
        <f t="shared" si="5"/>
        <v>-38978.299985961516</v>
      </c>
      <c r="AG22" s="14">
        <f t="shared" si="5"/>
        <v>-39945.787927608391</v>
      </c>
      <c r="AH22" s="14">
        <f t="shared" si="5"/>
        <v>-40909.109485648965</v>
      </c>
      <c r="AI22" s="14">
        <f t="shared" si="5"/>
        <v>-41910.650421041617</v>
      </c>
      <c r="AJ22" s="14">
        <f t="shared" si="5"/>
        <v>-42937.087346520777</v>
      </c>
      <c r="AK22" s="14">
        <f t="shared" si="5"/>
        <v>-43989.043127799814</v>
      </c>
      <c r="AL22" s="14">
        <f t="shared" si="5"/>
        <v>-45067.15626137954</v>
      </c>
      <c r="AM22" s="14">
        <f t="shared" si="5"/>
        <v>-46188.674398206218</v>
      </c>
      <c r="AN22" s="14">
        <f t="shared" si="5"/>
        <v>-47304.489092800381</v>
      </c>
      <c r="AO22" s="14">
        <f t="shared" si="5"/>
        <v>-48465.067523569203</v>
      </c>
      <c r="AP22" s="14">
        <f t="shared" si="5"/>
        <v>-49654.521608785057</v>
      </c>
      <c r="AQ22" s="14">
        <f t="shared" si="5"/>
        <v>-50873.574094264914</v>
      </c>
      <c r="AR22" s="14">
        <f t="shared" si="5"/>
        <v>-52122.965867555446</v>
      </c>
      <c r="AS22" s="14">
        <f t="shared" si="5"/>
        <v>-53423.219010999019</v>
      </c>
      <c r="AT22" s="14">
        <f t="shared" si="5"/>
        <v>-54715.824284607574</v>
      </c>
      <c r="AU22" s="14">
        <f t="shared" si="5"/>
        <v>-56060.867574890646</v>
      </c>
      <c r="AV22" s="14">
        <f t="shared" si="5"/>
        <v>-57439.404416838981</v>
      </c>
      <c r="AW22" s="14">
        <f t="shared" si="5"/>
        <v>-58852.27348246293</v>
      </c>
      <c r="AX22" s="14">
        <f t="shared" si="5"/>
        <v>-60300.334500340352</v>
      </c>
      <c r="AY22" s="14">
        <f t="shared" si="5"/>
        <v>-61808.004586361989</v>
      </c>
      <c r="AZ22" s="14">
        <f t="shared" si="5"/>
        <v>-63305.579780310916</v>
      </c>
      <c r="BA22" s="14">
        <f t="shared" si="5"/>
        <v>-64864.593614848207</v>
      </c>
      <c r="BB22" s="14">
        <f t="shared" si="5"/>
        <v>-66462.459673522331</v>
      </c>
      <c r="BC22" s="14">
        <f t="shared" si="5"/>
        <v>-68100.151181882175</v>
      </c>
      <c r="BD22" s="14">
        <f t="shared" si="5"/>
        <v>-69778.665805819779</v>
      </c>
      <c r="BE22" s="14">
        <f t="shared" si="5"/>
        <v>-71527.053661358281</v>
      </c>
      <c r="BF22" s="14">
        <f t="shared" si="5"/>
        <v>-73262.28096932068</v>
      </c>
      <c r="BG22" s="14">
        <f t="shared" si="5"/>
        <v>-75069.504652357311</v>
      </c>
      <c r="BH22" s="14">
        <f t="shared" si="5"/>
        <v>-76921.799046251719</v>
      </c>
      <c r="BI22" s="14">
        <f t="shared" si="5"/>
        <v>-78815.268214527692</v>
      </c>
    </row>
    <row r="23" spans="1:61" s="1" customFormat="1" x14ac:dyDescent="0.25">
      <c r="A23" s="2" t="s">
        <v>17</v>
      </c>
      <c r="B23" s="17">
        <f>B58/[2]Main!$A$50</f>
        <v>-6894.5027190579995</v>
      </c>
      <c r="C23" s="12">
        <f>C58/[2]Main!$A$50</f>
        <v>-7792.0598631999992</v>
      </c>
      <c r="D23" s="13">
        <f>D58/[2]Main!$A$50</f>
        <v>-7792.0598631999992</v>
      </c>
      <c r="E23" s="12">
        <f>E58/[2]Main!$A$50</f>
        <v>-7792.0598631999992</v>
      </c>
      <c r="F23" s="12">
        <f>F58/[2]Main!$A$50</f>
        <v>-7523.4653945999999</v>
      </c>
      <c r="G23" s="12">
        <f>G58/[2]Main!$A$50</f>
        <v>-7523.4653945999999</v>
      </c>
      <c r="H23" s="12">
        <f>H58/[2]Main!$A$50</f>
        <v>-7523.4653945999999</v>
      </c>
      <c r="I23" s="12">
        <f>I58/[2]Main!$A$50</f>
        <v>-7523.4653945999999</v>
      </c>
      <c r="J23" s="12">
        <f>J58/[2]Main!$A$50</f>
        <v>-7519.7820612666674</v>
      </c>
      <c r="K23" s="12">
        <f>K58/[2]Main!$A$50</f>
        <v>-7081.4653945999999</v>
      </c>
      <c r="L23" s="12">
        <f>L58/[2]Main!$A$50</f>
        <v>-7081.4653945999999</v>
      </c>
      <c r="M23" s="12">
        <f>M58/[2]Main!$A$50</f>
        <v>-7081.4653945999999</v>
      </c>
      <c r="N23" s="12">
        <f>N58/[2]Main!$A$50</f>
        <v>-7081.4653945999999</v>
      </c>
      <c r="O23" s="12">
        <f>O58/[2]Main!$A$50</f>
        <v>-7076.598727933334</v>
      </c>
      <c r="P23" s="12">
        <f>P58/[2]Main!$A$50</f>
        <v>-6497.4653945999999</v>
      </c>
      <c r="Q23" s="12">
        <f>Q58/[2]Main!$A$50</f>
        <v>-6497.4653945999999</v>
      </c>
      <c r="R23" s="12">
        <f>R58/[2]Main!$A$50</f>
        <v>-6497.4653945999999</v>
      </c>
      <c r="S23" s="12">
        <f>S58/[2]Main!$A$50</f>
        <v>-6497.4653945999999</v>
      </c>
      <c r="T23" s="12">
        <f>T58/[2]Main!$A$50</f>
        <v>-6497.4653945999999</v>
      </c>
      <c r="U23" s="12">
        <f>U58/[2]Main!$A$50</f>
        <v>-6486.4653945999999</v>
      </c>
      <c r="V23" s="12">
        <f>V58/[2]Main!$A$50</f>
        <v>-5177.4653945999999</v>
      </c>
      <c r="W23" s="12">
        <f>W58/[2]Main!$A$50</f>
        <v>-5177.4653945999999</v>
      </c>
      <c r="X23" s="12">
        <f>X58/[2]Main!$A$50</f>
        <v>-5177.4653945999999</v>
      </c>
      <c r="Y23" s="12">
        <f>Y58/[2]Main!$A$50</f>
        <v>-5177.4653945999999</v>
      </c>
      <c r="Z23" s="12">
        <f>Z58/[2]Main!$A$50</f>
        <v>-5165.9987279333345</v>
      </c>
      <c r="AA23" s="12">
        <f>AA58/[2]Main!$A$50</f>
        <v>-3801.4653946000003</v>
      </c>
      <c r="AB23" s="12">
        <f>AB58/[2]Main!$A$50</f>
        <v>-3801.4653946000003</v>
      </c>
      <c r="AC23" s="12">
        <f>AC58/[2]Main!$A$50</f>
        <v>-3801.4653946000003</v>
      </c>
      <c r="AD23" s="12">
        <f>AD58/[2]Main!$A$50</f>
        <v>-3801.4653946000003</v>
      </c>
      <c r="AE23" s="12">
        <f>AE58/[2]Main!$A$50</f>
        <v>-3789.7987279333342</v>
      </c>
      <c r="AF23" s="12">
        <f>AF58/[2]Main!$A$50</f>
        <v>-2401.4653946000003</v>
      </c>
      <c r="AG23" s="12">
        <f>AG58/[2]Main!$A$50</f>
        <v>-2401.4653946000003</v>
      </c>
      <c r="AH23" s="12">
        <f>AH58/[2]Main!$A$50</f>
        <v>-2401.4653946000003</v>
      </c>
      <c r="AI23" s="12">
        <f>AI58/[2]Main!$A$50</f>
        <v>-2401.4653946000003</v>
      </c>
      <c r="AJ23" s="12">
        <f>AJ58/[2]Main!$A$50</f>
        <v>-2401.4653946000003</v>
      </c>
      <c r="AK23" s="12">
        <f>AK58/[2]Main!$A$50</f>
        <v>-2401.4653946000003</v>
      </c>
      <c r="AL23" s="12">
        <f>AL58/[2]Main!$A$50</f>
        <v>-2401.4653946000003</v>
      </c>
      <c r="AM23" s="12">
        <f>AM58/[2]Main!$A$50</f>
        <v>-2401.4653946000003</v>
      </c>
      <c r="AN23" s="12">
        <f>AN58/[2]Main!$A$50</f>
        <v>-2401.4653946000003</v>
      </c>
      <c r="AO23" s="12">
        <f>AO58/[2]Main!$A$50</f>
        <v>-2401.4653946000003</v>
      </c>
      <c r="AP23" s="12">
        <f>AP58/[2]Main!$A$50</f>
        <v>-2401.4653946000003</v>
      </c>
      <c r="AQ23" s="12">
        <f>AQ58/[2]Main!$A$50</f>
        <v>-2401.4653946000003</v>
      </c>
      <c r="AR23" s="12">
        <f>AR58/[2]Main!$A$50</f>
        <v>-2401.4653946000003</v>
      </c>
      <c r="AS23" s="12">
        <f>AS58/[2]Main!$A$50</f>
        <v>-2401.4653946000003</v>
      </c>
      <c r="AT23" s="12">
        <f>AT58/[2]Main!$A$50</f>
        <v>-1536.8328612666676</v>
      </c>
      <c r="AU23" s="12">
        <f>AU58/[2]Main!$A$50</f>
        <v>653.80500540000003</v>
      </c>
      <c r="AV23" s="12">
        <f>AV58/[2]Main!$A$50</f>
        <v>653.80500540000003</v>
      </c>
      <c r="AW23" s="12">
        <f>AW58/[2]Main!$A$50</f>
        <v>653.80500540000003</v>
      </c>
      <c r="AX23" s="12">
        <f>AX58/[2]Main!$A$50</f>
        <v>653.80500540000003</v>
      </c>
      <c r="AY23" s="12">
        <f>AY58/[2]Main!$A$50</f>
        <v>653.80500540000003</v>
      </c>
      <c r="AZ23" s="12">
        <f>AZ58/[2]Main!$A$50</f>
        <v>653.80500540000003</v>
      </c>
      <c r="BA23" s="12">
        <f>BA58/[2]Main!$A$50</f>
        <v>653.80500540000003</v>
      </c>
      <c r="BB23" s="12">
        <f>BB58/[2]Main!$A$50</f>
        <v>653.80500540000003</v>
      </c>
      <c r="BC23" s="12">
        <f>BC58/[2]Main!$A$50</f>
        <v>653.80500540000003</v>
      </c>
      <c r="BD23" s="12">
        <f>BD58/[2]Main!$A$50</f>
        <v>653.80500540000003</v>
      </c>
      <c r="BE23" s="12">
        <f>BE58/[2]Main!$A$50</f>
        <v>-199.59019459999999</v>
      </c>
      <c r="BF23" s="12">
        <f>BF58/[2]Main!$A$50</f>
        <v>-1052.9853946000001</v>
      </c>
      <c r="BG23" s="12">
        <f>BG58/[2]Main!$A$50</f>
        <v>-1052.9853946000001</v>
      </c>
      <c r="BH23" s="12">
        <f>BH58/[2]Main!$A$50</f>
        <v>-1052.9853946000001</v>
      </c>
      <c r="BI23" s="12">
        <f>BI58/[2]Main!$A$50</f>
        <v>-1052.9853946000001</v>
      </c>
    </row>
    <row r="24" spans="1:61" s="1" customFormat="1" ht="15" hidden="1" customHeight="1" x14ac:dyDescent="0.25">
      <c r="A24" s="2" t="s">
        <v>18</v>
      </c>
      <c r="B24" s="12">
        <f>B59/[2]Main!$A$50</f>
        <v>0</v>
      </c>
      <c r="C24" s="12">
        <f>C59/[2]Main!$A$50</f>
        <v>0</v>
      </c>
      <c r="D24" s="13">
        <f>D59/[2]Main!$A$50</f>
        <v>0</v>
      </c>
      <c r="E24" s="12">
        <f>E59/[2]Main!$A$50</f>
        <v>0</v>
      </c>
      <c r="F24" s="12">
        <f>F59/[2]Main!$A$50</f>
        <v>0</v>
      </c>
      <c r="G24" s="12">
        <f>G59/[2]Main!$A$50</f>
        <v>0</v>
      </c>
      <c r="H24" s="12">
        <f>H59/[2]Main!$A$50</f>
        <v>0</v>
      </c>
      <c r="I24" s="12">
        <f>I59/[2]Main!$A$50</f>
        <v>0</v>
      </c>
      <c r="J24" s="12">
        <f>J59/[2]Main!$A$50</f>
        <v>0</v>
      </c>
      <c r="K24" s="12">
        <f>K59/[2]Main!$A$50</f>
        <v>0</v>
      </c>
      <c r="L24" s="12">
        <f>L59/[2]Main!$A$50</f>
        <v>0</v>
      </c>
      <c r="M24" s="12">
        <f>M59/[2]Main!$A$50</f>
        <v>0</v>
      </c>
      <c r="N24" s="12">
        <f>N59/[2]Main!$A$50</f>
        <v>0</v>
      </c>
      <c r="O24" s="12">
        <f>O59/[2]Main!$A$50</f>
        <v>0</v>
      </c>
      <c r="P24" s="12">
        <f>P59/[2]Main!$A$50</f>
        <v>0</v>
      </c>
      <c r="Q24" s="12">
        <f>Q59/[2]Main!$A$50</f>
        <v>0</v>
      </c>
      <c r="R24" s="12">
        <f>R59/[2]Main!$A$50</f>
        <v>0</v>
      </c>
      <c r="S24" s="12">
        <f>S59/[2]Main!$A$50</f>
        <v>0</v>
      </c>
      <c r="T24" s="12">
        <f>T59/[2]Main!$A$50</f>
        <v>0</v>
      </c>
      <c r="U24" s="12">
        <f>U59/[2]Main!$A$50</f>
        <v>0</v>
      </c>
      <c r="V24" s="12">
        <f>V59/[2]Main!$A$50</f>
        <v>0</v>
      </c>
      <c r="W24" s="12">
        <f>W59/[2]Main!$A$50</f>
        <v>0</v>
      </c>
      <c r="X24" s="12">
        <f>X59/[2]Main!$A$50</f>
        <v>0</v>
      </c>
      <c r="Y24" s="12">
        <f>Y59/[2]Main!$A$50</f>
        <v>0</v>
      </c>
      <c r="Z24" s="12">
        <f>Z59/[2]Main!$A$50</f>
        <v>0</v>
      </c>
      <c r="AA24" s="12">
        <f>AA59/[2]Main!$A$50</f>
        <v>0</v>
      </c>
      <c r="AB24" s="12">
        <f>AB59/[2]Main!$A$50</f>
        <v>0</v>
      </c>
      <c r="AC24" s="12">
        <f>AC59/[2]Main!$A$50</f>
        <v>0</v>
      </c>
      <c r="AD24" s="12">
        <f>AD59/[2]Main!$A$50</f>
        <v>0</v>
      </c>
      <c r="AE24" s="12">
        <f>AE59/[2]Main!$A$50</f>
        <v>0</v>
      </c>
      <c r="AF24" s="12">
        <f>AF59/[2]Main!$A$50</f>
        <v>0</v>
      </c>
      <c r="AG24" s="12">
        <f>AG59/[2]Main!$A$50</f>
        <v>0</v>
      </c>
      <c r="AH24" s="12">
        <f>AH59/[2]Main!$A$50</f>
        <v>0</v>
      </c>
      <c r="AI24" s="12">
        <f>AI59/[2]Main!$A$50</f>
        <v>0</v>
      </c>
      <c r="AJ24" s="12">
        <f>AJ59/[2]Main!$A$50</f>
        <v>0</v>
      </c>
      <c r="AK24" s="12">
        <f>AK59/[2]Main!$A$50</f>
        <v>0</v>
      </c>
      <c r="AL24" s="12">
        <f>AL59/[2]Main!$A$50</f>
        <v>0</v>
      </c>
      <c r="AM24" s="12">
        <f>AM59/[2]Main!$A$50</f>
        <v>0</v>
      </c>
      <c r="AN24" s="12">
        <f>AN59/[2]Main!$A$50</f>
        <v>0</v>
      </c>
      <c r="AO24" s="12">
        <f>AO59/[2]Main!$A$50</f>
        <v>0</v>
      </c>
      <c r="AP24" s="12">
        <f>AP59/[2]Main!$A$50</f>
        <v>0</v>
      </c>
      <c r="AQ24" s="12">
        <f>AQ59/[2]Main!$A$50</f>
        <v>0</v>
      </c>
      <c r="AR24" s="12">
        <f>AR59/[2]Main!$A$50</f>
        <v>0</v>
      </c>
      <c r="AS24" s="12">
        <f>AS59/[2]Main!$A$50</f>
        <v>0</v>
      </c>
      <c r="AT24" s="12">
        <f>AT59/[2]Main!$A$50</f>
        <v>0</v>
      </c>
      <c r="AU24" s="12">
        <f>AU59/[2]Main!$A$50</f>
        <v>0</v>
      </c>
      <c r="AV24" s="12">
        <f>AV59/[2]Main!$A$50</f>
        <v>0</v>
      </c>
      <c r="AW24" s="12">
        <f>AW59/[2]Main!$A$50</f>
        <v>0</v>
      </c>
      <c r="AX24" s="12">
        <f>AX59/[2]Main!$A$50</f>
        <v>0</v>
      </c>
      <c r="AY24" s="12">
        <f>AY59/[2]Main!$A$50</f>
        <v>0</v>
      </c>
      <c r="AZ24" s="12">
        <f>AZ59/[2]Main!$A$50</f>
        <v>0</v>
      </c>
      <c r="BA24" s="12">
        <f>BA59/[2]Main!$A$50</f>
        <v>0</v>
      </c>
      <c r="BB24" s="12">
        <f>BB59/[2]Main!$A$50</f>
        <v>0</v>
      </c>
      <c r="BC24" s="12">
        <f>BC59/[2]Main!$A$50</f>
        <v>0</v>
      </c>
      <c r="BD24" s="12">
        <f>BD59/[2]Main!$A$50</f>
        <v>0</v>
      </c>
      <c r="BE24" s="12">
        <f>BE59/[2]Main!$A$50</f>
        <v>0</v>
      </c>
      <c r="BF24" s="12">
        <f>BF59/[2]Main!$A$50</f>
        <v>0</v>
      </c>
      <c r="BG24" s="12">
        <f>BG59/[2]Main!$A$50</f>
        <v>0</v>
      </c>
      <c r="BH24" s="12">
        <f>BH59/[2]Main!$A$50</f>
        <v>0</v>
      </c>
      <c r="BI24" s="12">
        <f>BI59/[2]Main!$A$50</f>
        <v>0</v>
      </c>
    </row>
    <row r="25" spans="1:61" s="1" customFormat="1" x14ac:dyDescent="0.25">
      <c r="A25" s="15" t="s">
        <v>19</v>
      </c>
      <c r="B25" s="17">
        <f>B60/[2]Main!$A$50</f>
        <v>64.280559999999994</v>
      </c>
      <c r="C25" s="12">
        <f>C60/[2]Main!$A$50</f>
        <v>46.887951598881223</v>
      </c>
      <c r="D25" s="13">
        <f>D60/[2]Main!$A$50</f>
        <v>43.127735660390215</v>
      </c>
      <c r="E25" s="12">
        <f>E60/[2]Main!$A$50</f>
        <v>31.328492240724653</v>
      </c>
      <c r="F25" s="12">
        <f>F60/[2]Main!$A$50</f>
        <v>69.016077252438549</v>
      </c>
      <c r="G25" s="12">
        <f>G60/[2]Main!$A$50</f>
        <v>69.222465192827897</v>
      </c>
      <c r="H25" s="12">
        <f>H60/[2]Main!$A$50</f>
        <v>125.70655625425684</v>
      </c>
      <c r="I25" s="12">
        <f>I60/[2]Main!$A$50</f>
        <v>245.81887344606821</v>
      </c>
      <c r="J25" s="12">
        <f>J60/[2]Main!$A$50</f>
        <v>196.02652359921962</v>
      </c>
      <c r="K25" s="12">
        <f>K60/[2]Main!$A$50</f>
        <v>157.51717785424154</v>
      </c>
      <c r="L25" s="12">
        <f>L60/[2]Main!$A$50</f>
        <v>308.03786589800922</v>
      </c>
      <c r="M25" s="12">
        <f>M60/[2]Main!$A$50</f>
        <v>479.97043791672678</v>
      </c>
      <c r="N25" s="12">
        <f>N60/[2]Main!$A$50</f>
        <v>725.89848191061162</v>
      </c>
      <c r="O25" s="12">
        <f>O60/[2]Main!$A$50</f>
        <v>864.24257072057389</v>
      </c>
      <c r="P25" s="12">
        <f>P60/[2]Main!$A$50</f>
        <v>1025.1177015874787</v>
      </c>
      <c r="Q25" s="12">
        <f>Q60/[2]Main!$A$50</f>
        <v>1381.9628427446494</v>
      </c>
      <c r="R25" s="12">
        <f>R60/[2]Main!$A$50</f>
        <v>1763.077887588453</v>
      </c>
      <c r="S25" s="12">
        <f>S60/[2]Main!$A$50</f>
        <v>2167.6581762046653</v>
      </c>
      <c r="T25" s="12">
        <f>T60/[2]Main!$A$50</f>
        <v>2596.7304392072192</v>
      </c>
      <c r="U25" s="12">
        <f>U60/[2]Main!$A$50</f>
        <v>2702.6054220369138</v>
      </c>
      <c r="V25" s="12">
        <f>V60/[2]Main!$A$50</f>
        <v>2842.4930332525801</v>
      </c>
      <c r="W25" s="12">
        <f>W60/[2]Main!$A$50</f>
        <v>3366.4203139771666</v>
      </c>
      <c r="X25" s="12">
        <f>X60/[2]Main!$A$50</f>
        <v>3919.5317602912678</v>
      </c>
      <c r="Y25" s="12">
        <f>Y60/[2]Main!$A$50</f>
        <v>4502.9431018286323</v>
      </c>
      <c r="Z25" s="12">
        <f>Z60/[2]Main!$A$50</f>
        <v>4758.0151620441948</v>
      </c>
      <c r="AA25" s="12">
        <f>AA60/[2]Main!$A$50</f>
        <v>5089.5723259533643</v>
      </c>
      <c r="AB25" s="12">
        <f>AB60/[2]Main!$A$50</f>
        <v>5846.941521161365</v>
      </c>
      <c r="AC25" s="12">
        <f>AC60/[2]Main!$A$50</f>
        <v>6629.1501228949373</v>
      </c>
      <c r="AD25" s="12">
        <f>AD60/[2]Main!$A$50</f>
        <v>7450.7600752130347</v>
      </c>
      <c r="AE25" s="12">
        <f>AE60/[2]Main!$A$50</f>
        <v>7953.4466816304403</v>
      </c>
      <c r="AF25" s="12">
        <f>AF60/[2]Main!$A$50</f>
        <v>8504.8069030984825</v>
      </c>
      <c r="AG25" s="12">
        <f>AG60/[2]Main!$A$50</f>
        <v>9482.3439357499847</v>
      </c>
      <c r="AH25" s="12">
        <f>AH60/[2]Main!$A$50</f>
        <v>10506.459209026003</v>
      </c>
      <c r="AI25" s="12">
        <f>AI60/[2]Main!$A$50</f>
        <v>11563.258816142967</v>
      </c>
      <c r="AJ25" s="12">
        <f>AJ60/[2]Main!$A$50</f>
        <v>12670.135420910081</v>
      </c>
      <c r="AK25" s="12">
        <f>AK60/[2]Main!$A$50</f>
        <v>13829.006332060939</v>
      </c>
      <c r="AL25" s="12">
        <f>AL60/[2]Main!$A$50</f>
        <v>15041.87390874192</v>
      </c>
      <c r="AM25" s="12">
        <f>AM60/[2]Main!$A$50</f>
        <v>16329.654421846126</v>
      </c>
      <c r="AN25" s="12">
        <f>AN60/[2]Main!$A$50</f>
        <v>17675.946156617902</v>
      </c>
      <c r="AO25" s="12">
        <f>AO60/[2]Main!$A$50</f>
        <v>19064.083045482774</v>
      </c>
      <c r="AP25" s="12">
        <f>AP60/[2]Main!$A$50</f>
        <v>20514.863836911394</v>
      </c>
      <c r="AQ25" s="12">
        <f>AQ60/[2]Main!$A$50</f>
        <v>22030.634570457361</v>
      </c>
      <c r="AR25" s="12">
        <f>AR60/[2]Main!$A$50</f>
        <v>23613.821918059384</v>
      </c>
      <c r="AS25" s="12">
        <f>AS60/[2]Main!$A$50</f>
        <v>25289.403451656668</v>
      </c>
      <c r="AT25" s="12">
        <f>AT60/[2]Main!$A$50</f>
        <v>26698.94159319191</v>
      </c>
      <c r="AU25" s="12">
        <f>AU60/[2]Main!$A$50</f>
        <v>28183.027014805459</v>
      </c>
      <c r="AV25" s="12">
        <f>AV60/[2]Main!$A$50</f>
        <v>30105.862221900425</v>
      </c>
      <c r="AW25" s="12">
        <f>AW60/[2]Main!$A$50</f>
        <v>32110.344408180277</v>
      </c>
      <c r="AX25" s="12">
        <f>AX60/[2]Main!$A$50</f>
        <v>34199.456757575608</v>
      </c>
      <c r="AY25" s="12">
        <f>AY60/[2]Main!$A$50</f>
        <v>36403.040968559086</v>
      </c>
      <c r="AZ25" s="12">
        <f>AZ60/[2]Main!$A$50</f>
        <v>38698.010290511862</v>
      </c>
      <c r="BA25" s="12">
        <f>BA60/[2]Main!$A$50</f>
        <v>41060.912911236184</v>
      </c>
      <c r="BB25" s="12">
        <f>BB60/[2]Main!$A$50</f>
        <v>43521.441531402073</v>
      </c>
      <c r="BC25" s="12">
        <f>BC60/[2]Main!$A$50</f>
        <v>46083.119686799699</v>
      </c>
      <c r="BD25" s="12">
        <f>BD60/[2]Main!$A$50</f>
        <v>48749.589650655689</v>
      </c>
      <c r="BE25" s="12">
        <f>BE60/[2]Main!$A$50</f>
        <v>51548.799398166615</v>
      </c>
      <c r="BF25" s="12">
        <f>BF60/[2]Main!$A$50</f>
        <v>54445.531378045947</v>
      </c>
      <c r="BG25" s="12">
        <f>BG60/[2]Main!$A$50</f>
        <v>57419.355816657633</v>
      </c>
      <c r="BH25" s="12">
        <f>BH60/[2]Main!$A$50</f>
        <v>60513.26500931551</v>
      </c>
      <c r="BI25" s="12">
        <f>BI60/[2]Main!$A$50</f>
        <v>63879.100056179013</v>
      </c>
    </row>
    <row r="26" spans="1:61" s="1" customFormat="1" x14ac:dyDescent="0.25">
      <c r="A26" s="2" t="s">
        <v>20</v>
      </c>
      <c r="B26" s="11">
        <f>-10713+4878</f>
        <v>-5835</v>
      </c>
      <c r="C26" s="12">
        <f>C61/[2]Main!$A$50</f>
        <v>-5458.5110000000004</v>
      </c>
      <c r="D26" s="13">
        <f>D61/[2]Main!$A$50</f>
        <v>-5659.5487749999993</v>
      </c>
      <c r="E26" s="12">
        <f>E61/[2]Main!$A$50</f>
        <v>-5858.8218693749996</v>
      </c>
      <c r="F26" s="12">
        <f>F61/[2]Main!$A$50</f>
        <v>-6052.6756036093748</v>
      </c>
      <c r="G26" s="12">
        <f>G61/[2]Main!$A$50</f>
        <v>-6256.9755124496078</v>
      </c>
      <c r="H26" s="12">
        <f>H61/[2]Main!$A$50</f>
        <v>-6472.2331273311602</v>
      </c>
      <c r="I26" s="12">
        <f>I61/[2]Main!$A$50</f>
        <v>-6689.7042395886574</v>
      </c>
      <c r="J26" s="12">
        <f>J61/[2]Main!$A$50</f>
        <v>-6908.060332986106</v>
      </c>
      <c r="K26" s="12">
        <f>K61/[2]Main!$A$50</f>
        <v>-7136.808374596214</v>
      </c>
      <c r="L26" s="12">
        <f>L61/[2]Main!$A$50</f>
        <v>-7362.6853768191304</v>
      </c>
      <c r="M26" s="12">
        <f>M61/[2]Main!$A$50</f>
        <v>-7583.8749630213015</v>
      </c>
      <c r="N26" s="12">
        <f>N61/[2]Main!$A$50</f>
        <v>-7773.471837096834</v>
      </c>
      <c r="O26" s="12">
        <f>O61/[2]Main!$A$50</f>
        <v>-7967.8086330242531</v>
      </c>
      <c r="P26" s="12">
        <f>P61/[2]Main!$A$50</f>
        <v>-8167.0038488498594</v>
      </c>
      <c r="Q26" s="12">
        <f>Q61/[2]Main!$A$50</f>
        <v>-8371.1789450711058</v>
      </c>
      <c r="R26" s="12">
        <f>R61/[2]Main!$A$50</f>
        <v>-8580.4584186978827</v>
      </c>
      <c r="S26" s="12">
        <f>S61/[2]Main!$A$50</f>
        <v>-8794.9698791653282</v>
      </c>
      <c r="T26" s="12">
        <f>T61/[2]Main!$A$50</f>
        <v>-9014.8441261444586</v>
      </c>
      <c r="U26" s="12">
        <f>U61/[2]Main!$A$50</f>
        <v>-9240.2152292980718</v>
      </c>
      <c r="V26" s="12">
        <f>V61/[2]Main!$A$50</f>
        <v>-9471.2206100305211</v>
      </c>
      <c r="W26" s="12">
        <f>W61/[2]Main!$A$50</f>
        <v>-9708.0011252812837</v>
      </c>
      <c r="X26" s="12">
        <f>X61/[2]Main!$A$50</f>
        <v>-9950.7011534133144</v>
      </c>
      <c r="Y26" s="12">
        <f>Y61/[2]Main!$A$50</f>
        <v>-10199.468682248646</v>
      </c>
      <c r="Z26" s="12">
        <f>Z61/[2]Main!$A$50</f>
        <v>-10454.455399304861</v>
      </c>
      <c r="AA26" s="12">
        <f>AA61/[2]Main!$A$50</f>
        <v>-10715.816784287483</v>
      </c>
      <c r="AB26" s="12">
        <f>AB61/[2]Main!$A$50</f>
        <v>-10983.712203894669</v>
      </c>
      <c r="AC26" s="12">
        <f>AC61/[2]Main!$A$50</f>
        <v>-11258.305008992034</v>
      </c>
      <c r="AD26" s="12">
        <f>AD61/[2]Main!$A$50</f>
        <v>-11539.762634216833</v>
      </c>
      <c r="AE26" s="12">
        <f>AE61/[2]Main!$A$50</f>
        <v>-11828.256700072256</v>
      </c>
      <c r="AF26" s="12">
        <f>AF61/[2]Main!$A$50</f>
        <v>-12123.963117574058</v>
      </c>
      <c r="AG26" s="12">
        <f>AG61/[2]Main!$A$50</f>
        <v>-12427.06219551341</v>
      </c>
      <c r="AH26" s="12">
        <f>AH61/[2]Main!$A$50</f>
        <v>-12737.738750401244</v>
      </c>
      <c r="AI26" s="12">
        <f>AI61/[2]Main!$A$50</f>
        <v>-13056.182219161272</v>
      </c>
      <c r="AJ26" s="12">
        <f>AJ61/[2]Main!$A$50</f>
        <v>-13382.586774640304</v>
      </c>
      <c r="AK26" s="12">
        <f>AK61/[2]Main!$A$50</f>
        <v>-13717.151444006309</v>
      </c>
      <c r="AL26" s="12">
        <f>AL61/[2]Main!$A$50</f>
        <v>-14060.080230106465</v>
      </c>
      <c r="AM26" s="12">
        <f>AM61/[2]Main!$A$50</f>
        <v>-14411.582235859127</v>
      </c>
      <c r="AN26" s="12">
        <f>AN61/[2]Main!$A$50</f>
        <v>-14771.871791755604</v>
      </c>
      <c r="AO26" s="12">
        <f>AO61/[2]Main!$A$50</f>
        <v>-15141.168586549495</v>
      </c>
      <c r="AP26" s="12">
        <f>AP61/[2]Main!$A$50</f>
        <v>-15519.697801213231</v>
      </c>
      <c r="AQ26" s="12">
        <f>AQ61/[2]Main!$A$50</f>
        <v>-15907.690246243559</v>
      </c>
      <c r="AR26" s="12">
        <f>AR61/[2]Main!$A$50</f>
        <v>-16305.382502399645</v>
      </c>
      <c r="AS26" s="12">
        <f>AS61/[2]Main!$A$50</f>
        <v>-16713.017064959637</v>
      </c>
      <c r="AT26" s="12">
        <f>AT61/[2]Main!$A$50</f>
        <v>-17130.842491583626</v>
      </c>
      <c r="AU26" s="12">
        <f>AU61/[2]Main!$A$50</f>
        <v>-17559.11355387322</v>
      </c>
      <c r="AV26" s="12">
        <f>AV61/[2]Main!$A$50</f>
        <v>-17998.091392720049</v>
      </c>
      <c r="AW26" s="12">
        <f>AW61/[2]Main!$A$50</f>
        <v>-18448.043677538044</v>
      </c>
      <c r="AX26" s="12">
        <f>AX61/[2]Main!$A$50</f>
        <v>-18909.244769476496</v>
      </c>
      <c r="AY26" s="12">
        <f>AY61/[2]Main!$A$50</f>
        <v>-19381.975888713408</v>
      </c>
      <c r="AZ26" s="12">
        <f>AZ61/[2]Main!$A$50</f>
        <v>-19866.525285931246</v>
      </c>
      <c r="BA26" s="12">
        <f>BA61/[2]Main!$A$50</f>
        <v>-20363.18841807952</v>
      </c>
      <c r="BB26" s="12">
        <f>BB61/[2]Main!$A$50</f>
        <v>-20872.268128531508</v>
      </c>
      <c r="BC26" s="12">
        <f>BC61/[2]Main!$A$50</f>
        <v>-21394.074831744794</v>
      </c>
      <c r="BD26" s="12">
        <f>BD61/[2]Main!$A$50</f>
        <v>-21928.926702538411</v>
      </c>
      <c r="BE26" s="12">
        <f>BE61/[2]Main!$A$50</f>
        <v>-22477.149870101868</v>
      </c>
      <c r="BF26" s="12">
        <f>BF61/[2]Main!$A$50</f>
        <v>-23039.078616854415</v>
      </c>
      <c r="BG26" s="12">
        <f>BG61/[2]Main!$A$50</f>
        <v>-23615.055582275774</v>
      </c>
      <c r="BH26" s="12">
        <f>BH61/[2]Main!$A$50</f>
        <v>-24205.43197183267</v>
      </c>
      <c r="BI26" s="12">
        <f>BI61/[2]Main!$A$50</f>
        <v>-24810.567771128484</v>
      </c>
    </row>
    <row r="27" spans="1:61" s="1" customFormat="1" x14ac:dyDescent="0.25">
      <c r="A27" s="6" t="s">
        <v>21</v>
      </c>
      <c r="B27" s="14">
        <f>B14+B22+B23+B25+B26+B24</f>
        <v>10335.102444577598</v>
      </c>
      <c r="C27" s="14">
        <f t="shared" ref="C27:BI27" si="6">C14+C22+C23+C25+C26+C24</f>
        <v>8553.4208513191861</v>
      </c>
      <c r="D27" s="14">
        <f t="shared" si="6"/>
        <v>9318.3398631195814</v>
      </c>
      <c r="E27" s="14">
        <f t="shared" si="6"/>
        <v>10406.290787469356</v>
      </c>
      <c r="F27" s="14">
        <f t="shared" si="6"/>
        <v>12015.362356619113</v>
      </c>
      <c r="G27" s="14">
        <f t="shared" si="6"/>
        <v>12797.625919711489</v>
      </c>
      <c r="H27" s="14">
        <f t="shared" si="6"/>
        <v>13652.266456529571</v>
      </c>
      <c r="I27" s="14">
        <f t="shared" si="6"/>
        <v>15490.349353320507</v>
      </c>
      <c r="J27" s="14">
        <f t="shared" si="6"/>
        <v>15405.364737848284</v>
      </c>
      <c r="K27" s="14">
        <f t="shared" si="6"/>
        <v>16631.873142514309</v>
      </c>
      <c r="L27" s="14">
        <f t="shared" si="6"/>
        <v>17717.506464760299</v>
      </c>
      <c r="M27" s="14">
        <f t="shared" si="6"/>
        <v>18917.959145798439</v>
      </c>
      <c r="N27" s="14">
        <f t="shared" si="6"/>
        <v>20098.859692836766</v>
      </c>
      <c r="O27" s="14">
        <f t="shared" si="6"/>
        <v>22197.10552811985</v>
      </c>
      <c r="P27" s="14">
        <f t="shared" si="6"/>
        <v>22839.356736229056</v>
      </c>
      <c r="Q27" s="14">
        <f t="shared" si="6"/>
        <v>24172.19972377814</v>
      </c>
      <c r="R27" s="14">
        <f t="shared" si="6"/>
        <v>25563.476165448803</v>
      </c>
      <c r="S27" s="14">
        <f t="shared" si="6"/>
        <v>27018.789986131465</v>
      </c>
      <c r="T27" s="14">
        <f t="shared" si="6"/>
        <v>28533.016681959489</v>
      </c>
      <c r="U27" s="14">
        <f t="shared" si="6"/>
        <v>31010.706605469157</v>
      </c>
      <c r="V27" s="14">
        <f t="shared" si="6"/>
        <v>32376.759370622793</v>
      </c>
      <c r="W27" s="14">
        <f t="shared" si="6"/>
        <v>34095.802742772612</v>
      </c>
      <c r="X27" s="14">
        <f t="shared" si="6"/>
        <v>35883.034160250703</v>
      </c>
      <c r="Y27" s="14">
        <f t="shared" si="6"/>
        <v>37740.805559431945</v>
      </c>
      <c r="Z27" s="14">
        <f t="shared" si="6"/>
        <v>39323.219055795838</v>
      </c>
      <c r="AA27" s="14">
        <f t="shared" si="6"/>
        <v>43855.343512722713</v>
      </c>
      <c r="AB27" s="14">
        <f t="shared" si="6"/>
        <v>44538.270110736979</v>
      </c>
      <c r="AC27" s="14">
        <f t="shared" si="6"/>
        <v>46768.947415121955</v>
      </c>
      <c r="AD27" s="14">
        <f t="shared" si="6"/>
        <v>49086.047536044702</v>
      </c>
      <c r="AE27" s="14">
        <f t="shared" si="6"/>
        <v>51144.397534688163</v>
      </c>
      <c r="AF27" s="14">
        <f t="shared" si="6"/>
        <v>54678.125495016553</v>
      </c>
      <c r="AG27" s="14">
        <f t="shared" si="6"/>
        <v>59061.072040477258</v>
      </c>
      <c r="AH27" s="14">
        <f t="shared" si="6"/>
        <v>60024.322784975157</v>
      </c>
      <c r="AI27" s="14">
        <f t="shared" si="6"/>
        <v>62834.9382480114</v>
      </c>
      <c r="AJ27" s="14">
        <f t="shared" si="6"/>
        <v>65752.281973749516</v>
      </c>
      <c r="AK27" s="14">
        <f t="shared" si="6"/>
        <v>68780.054518737583</v>
      </c>
      <c r="AL27" s="14">
        <f t="shared" si="6"/>
        <v>71922.096623315447</v>
      </c>
      <c r="AM27" s="14">
        <f t="shared" si="6"/>
        <v>77297.257186021539</v>
      </c>
      <c r="AN27" s="14">
        <f t="shared" si="6"/>
        <v>78602.975937385025</v>
      </c>
      <c r="AO27" s="14">
        <f t="shared" si="6"/>
        <v>82112.713177474769</v>
      </c>
      <c r="AP27" s="14">
        <f t="shared" si="6"/>
        <v>85753.306461391694</v>
      </c>
      <c r="AQ27" s="14">
        <f t="shared" si="6"/>
        <v>89529.242127624835</v>
      </c>
      <c r="AR27" s="14">
        <f t="shared" si="6"/>
        <v>93445.153157102075</v>
      </c>
      <c r="AS27" s="14">
        <f t="shared" si="6"/>
        <v>100024.6945459605</v>
      </c>
      <c r="AT27" s="14">
        <f t="shared" si="6"/>
        <v>102287.19637461269</v>
      </c>
      <c r="AU27" s="14">
        <f t="shared" si="6"/>
        <v>108526.2480388401</v>
      </c>
      <c r="AV27" s="14">
        <f t="shared" si="6"/>
        <v>113095.49679501007</v>
      </c>
      <c r="AW27" s="14">
        <f t="shared" si="6"/>
        <v>117831.04542619461</v>
      </c>
      <c r="AX27" s="14">
        <f t="shared" si="6"/>
        <v>122738.52384327489</v>
      </c>
      <c r="AY27" s="14">
        <f t="shared" si="6"/>
        <v>130823.53458337011</v>
      </c>
      <c r="AZ27" s="14">
        <f t="shared" si="6"/>
        <v>133146.70477571347</v>
      </c>
      <c r="BA27" s="14">
        <f t="shared" si="6"/>
        <v>138606.57915781817</v>
      </c>
      <c r="BB27" s="14">
        <f t="shared" si="6"/>
        <v>144262.80518836022</v>
      </c>
      <c r="BC27" s="14">
        <f t="shared" si="6"/>
        <v>150121.9856114861</v>
      </c>
      <c r="BD27" s="14">
        <f t="shared" si="6"/>
        <v>156190.93643219999</v>
      </c>
      <c r="BE27" s="14">
        <f t="shared" si="6"/>
        <v>165187.89053697424</v>
      </c>
      <c r="BF27" s="14">
        <f t="shared" si="6"/>
        <v>167313.17005962468</v>
      </c>
      <c r="BG27" s="14">
        <f t="shared" si="6"/>
        <v>174024.44223727682</v>
      </c>
      <c r="BH27" s="14">
        <f t="shared" si="6"/>
        <v>180974.47651911803</v>
      </c>
      <c r="BI27" s="14">
        <f t="shared" si="6"/>
        <v>188323.8304224436</v>
      </c>
    </row>
    <row r="28" spans="1:61" s="1" customFormat="1" x14ac:dyDescent="0.25">
      <c r="A28" s="1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s="1" customFormat="1" x14ac:dyDescent="0.25">
      <c r="A29" s="2" t="s">
        <v>23</v>
      </c>
      <c r="B29" s="17">
        <f>B64/[2]Main!$A$50-7000</f>
        <v>-7541.8540000000003</v>
      </c>
      <c r="C29" s="12">
        <f>C64/[2]Main!$A$50</f>
        <v>-242.899</v>
      </c>
      <c r="D29" s="13">
        <f>D64/[2]Main!$A$50</f>
        <v>110.778525</v>
      </c>
      <c r="E29" s="12">
        <f>E64/[2]Main!$A$50</f>
        <v>66.397988124999998</v>
      </c>
      <c r="F29" s="12">
        <f>F64/[2]Main!$A$50</f>
        <v>-100.04206217187499</v>
      </c>
      <c r="G29" s="12">
        <f>G64/[2]Main!$A$50</f>
        <v>-102.54311372617185</v>
      </c>
      <c r="H29" s="12">
        <f>H64/[2]Main!$A$50</f>
        <v>-105.10669156932614</v>
      </c>
      <c r="I29" s="12">
        <f>I64/[2]Main!$A$50</f>
        <v>-107.73435885855928</v>
      </c>
      <c r="J29" s="12">
        <f>J64/[2]Main!$A$50</f>
        <v>-110.42771783002325</v>
      </c>
      <c r="K29" s="12">
        <f>K64/[2]Main!$A$50</f>
        <v>-113.18841077577382</v>
      </c>
      <c r="L29" s="12">
        <f>L64/[2]Main!$A$50</f>
        <v>-116.01812104516816</v>
      </c>
      <c r="M29" s="12">
        <f>M64/[2]Main!$A$50</f>
        <v>-118.91857407129733</v>
      </c>
      <c r="N29" s="12">
        <f>N64/[2]Main!$A$50</f>
        <v>-121.89153842307977</v>
      </c>
      <c r="O29" s="12">
        <f>O64/[2]Main!$A$50</f>
        <v>-124.93882688365676</v>
      </c>
      <c r="P29" s="12">
        <f>P64/[2]Main!$A$50</f>
        <v>-128.06229755574816</v>
      </c>
      <c r="Q29" s="12">
        <f>Q64/[2]Main!$A$50</f>
        <v>-131.26385499464186</v>
      </c>
      <c r="R29" s="12">
        <f>R64/[2]Main!$A$50</f>
        <v>-134.54545136950787</v>
      </c>
      <c r="S29" s="12">
        <f>S64/[2]Main!$A$50</f>
        <v>-137.90908765374559</v>
      </c>
      <c r="T29" s="12">
        <f>T64/[2]Main!$A$50</f>
        <v>-141.35681484508919</v>
      </c>
      <c r="U29" s="12">
        <f>U64/[2]Main!$A$50</f>
        <v>-144.89073521621643</v>
      </c>
      <c r="V29" s="12">
        <f>V64/[2]Main!$A$50</f>
        <v>-148.51300359662179</v>
      </c>
      <c r="W29" s="12">
        <f>W64/[2]Main!$A$50</f>
        <v>-152.22582868653734</v>
      </c>
      <c r="X29" s="12">
        <f>X64/[2]Main!$A$50</f>
        <v>-156.03147440370077</v>
      </c>
      <c r="Y29" s="12">
        <f>Y64/[2]Main!$A$50</f>
        <v>-159.93226126379324</v>
      </c>
      <c r="Z29" s="12">
        <f>Z64/[2]Main!$A$50</f>
        <v>-163.93056779538807</v>
      </c>
      <c r="AA29" s="12">
        <f>AA64/[2]Main!$A$50</f>
        <v>-168.02883199027278</v>
      </c>
      <c r="AB29" s="12">
        <f>AB64/[2]Main!$A$50</f>
        <v>-172.22955279002954</v>
      </c>
      <c r="AC29" s="12">
        <f>AC64/[2]Main!$A$50</f>
        <v>-176.53529160978027</v>
      </c>
      <c r="AD29" s="12">
        <f>AD64/[2]Main!$A$50</f>
        <v>-180.94867390002477</v>
      </c>
      <c r="AE29" s="12">
        <f>AE64/[2]Main!$A$50</f>
        <v>-185.47239074752537</v>
      </c>
      <c r="AF29" s="12">
        <f>AF64/[2]Main!$A$50</f>
        <v>-190.10920051621349</v>
      </c>
      <c r="AG29" s="12">
        <f>AG64/[2]Main!$A$50</f>
        <v>-194.86193052911881</v>
      </c>
      <c r="AH29" s="12">
        <f>AH64/[2]Main!$A$50</f>
        <v>-199.73347879234677</v>
      </c>
      <c r="AI29" s="12">
        <f>AI64/[2]Main!$A$50</f>
        <v>-204.72681576215541</v>
      </c>
      <c r="AJ29" s="12">
        <f>AJ64/[2]Main!$A$50</f>
        <v>-209.84498615620927</v>
      </c>
      <c r="AK29" s="12">
        <f>AK64/[2]Main!$A$50</f>
        <v>-215.09111081011449</v>
      </c>
      <c r="AL29" s="12">
        <f>AL64/[2]Main!$A$50</f>
        <v>-220.46838858036733</v>
      </c>
      <c r="AM29" s="12">
        <f>AM64/[2]Main!$A$50</f>
        <v>-225.98009829487648</v>
      </c>
      <c r="AN29" s="12">
        <f>AN64/[2]Main!$A$50</f>
        <v>-231.62960075224836</v>
      </c>
      <c r="AO29" s="12">
        <f>AO64/[2]Main!$A$50</f>
        <v>-237.42034077105458</v>
      </c>
      <c r="AP29" s="12">
        <f>AP64/[2]Main!$A$50</f>
        <v>-243.35584929033095</v>
      </c>
      <c r="AQ29" s="12">
        <f>AQ64/[2]Main!$A$50</f>
        <v>-249.43974552258919</v>
      </c>
      <c r="AR29" s="12">
        <f>AR64/[2]Main!$A$50</f>
        <v>-255.67573916065388</v>
      </c>
      <c r="AS29" s="12">
        <f>AS64/[2]Main!$A$50</f>
        <v>-262.06763263967019</v>
      </c>
      <c r="AT29" s="12">
        <f>AT64/[2]Main!$A$50</f>
        <v>-268.61932345566197</v>
      </c>
      <c r="AU29" s="12">
        <f>AU64/[2]Main!$A$50</f>
        <v>-275.33480654205351</v>
      </c>
      <c r="AV29" s="12">
        <f>AV64/[2]Main!$A$50</f>
        <v>-282.21817670560483</v>
      </c>
      <c r="AW29" s="12">
        <f>AW64/[2]Main!$A$50</f>
        <v>-289.27363112324491</v>
      </c>
      <c r="AX29" s="12">
        <f>AX64/[2]Main!$A$50</f>
        <v>-296.50547190132602</v>
      </c>
      <c r="AY29" s="12">
        <f>AY64/[2]Main!$A$50</f>
        <v>-303.91810869885916</v>
      </c>
      <c r="AZ29" s="12">
        <f>AZ64/[2]Main!$A$50</f>
        <v>-311.51606141633061</v>
      </c>
      <c r="BA29" s="12">
        <f>BA64/[2]Main!$A$50</f>
        <v>-319.30396295173892</v>
      </c>
      <c r="BB29" s="12">
        <f>BB64/[2]Main!$A$50</f>
        <v>-327.28656202553231</v>
      </c>
      <c r="BC29" s="12">
        <f>BC64/[2]Main!$A$50</f>
        <v>-335.46872607617058</v>
      </c>
      <c r="BD29" s="12">
        <f>BD64/[2]Main!$A$50</f>
        <v>-343.85544422807487</v>
      </c>
      <c r="BE29" s="12">
        <f>BE64/[2]Main!$A$50</f>
        <v>-352.45183033377674</v>
      </c>
      <c r="BF29" s="12">
        <f>BF64/[2]Main!$A$50</f>
        <v>-361.26312609212113</v>
      </c>
      <c r="BG29" s="12">
        <f>BG64/[2]Main!$A$50</f>
        <v>-370.29470424442405</v>
      </c>
      <c r="BH29" s="12">
        <f>BH64/[2]Main!$A$50</f>
        <v>-379.55207185053473</v>
      </c>
      <c r="BI29" s="12">
        <f>BI64/[2]Main!$A$50</f>
        <v>-389.04087364679805</v>
      </c>
    </row>
    <row r="30" spans="1:61" s="1" customFormat="1" hidden="1" x14ac:dyDescent="0.25">
      <c r="A30" s="2" t="s">
        <v>24</v>
      </c>
      <c r="B30" s="16">
        <f>B65/[2]Main!$A$50</f>
        <v>0</v>
      </c>
      <c r="C30" s="16">
        <f>C65/[2]Main!$A$50</f>
        <v>0</v>
      </c>
      <c r="D30" s="19">
        <f>D65/[2]Main!$A$50</f>
        <v>0</v>
      </c>
      <c r="E30" s="16">
        <f>E65/[2]Main!$A$50</f>
        <v>0</v>
      </c>
      <c r="F30" s="16">
        <f>F65/[2]Main!$A$50</f>
        <v>0</v>
      </c>
      <c r="G30" s="16">
        <f>G65/[2]Main!$A$50</f>
        <v>0</v>
      </c>
      <c r="H30" s="16">
        <f>H65/[2]Main!$A$50</f>
        <v>0</v>
      </c>
      <c r="I30" s="16">
        <f>I65/[2]Main!$A$50</f>
        <v>0</v>
      </c>
      <c r="J30" s="16">
        <f>J65/[2]Main!$A$50</f>
        <v>0</v>
      </c>
      <c r="K30" s="16">
        <f>K65/[2]Main!$A$50</f>
        <v>0</v>
      </c>
      <c r="L30" s="16">
        <f>L65/[2]Main!$A$50</f>
        <v>0</v>
      </c>
      <c r="M30" s="16">
        <f>M65/[2]Main!$A$50</f>
        <v>0</v>
      </c>
      <c r="N30" s="16">
        <f>N65/[2]Main!$A$50</f>
        <v>0</v>
      </c>
      <c r="O30" s="16">
        <f>O65/[2]Main!$A$50</f>
        <v>0</v>
      </c>
      <c r="P30" s="16">
        <f>P65/[2]Main!$A$50</f>
        <v>0</v>
      </c>
      <c r="Q30" s="16">
        <f>Q65/[2]Main!$A$50</f>
        <v>0</v>
      </c>
      <c r="R30" s="16">
        <f>R65/[2]Main!$A$50</f>
        <v>0</v>
      </c>
      <c r="S30" s="16">
        <f>S65/[2]Main!$A$50</f>
        <v>0</v>
      </c>
      <c r="T30" s="16">
        <f>T65/[2]Main!$A$50</f>
        <v>0</v>
      </c>
      <c r="U30" s="16">
        <f>U65/[2]Main!$A$50</f>
        <v>0</v>
      </c>
      <c r="V30" s="16">
        <f>V65/[2]Main!$A$50</f>
        <v>0</v>
      </c>
      <c r="W30" s="16">
        <f>W65/[2]Main!$A$50</f>
        <v>0</v>
      </c>
      <c r="X30" s="16">
        <f>X65/[2]Main!$A$50</f>
        <v>0</v>
      </c>
      <c r="Y30" s="16">
        <f>Y65/[2]Main!$A$50</f>
        <v>0</v>
      </c>
      <c r="Z30" s="16">
        <f>Z65/[2]Main!$A$50</f>
        <v>0</v>
      </c>
      <c r="AA30" s="16">
        <f>AA65/[2]Main!$A$50</f>
        <v>0</v>
      </c>
      <c r="AB30" s="16">
        <f>AB65/[2]Main!$A$50</f>
        <v>0</v>
      </c>
      <c r="AC30" s="16">
        <f>AC65/[2]Main!$A$50</f>
        <v>0</v>
      </c>
      <c r="AD30" s="16">
        <f>AD65/[2]Main!$A$50</f>
        <v>0</v>
      </c>
      <c r="AE30" s="16">
        <f>AE65/[2]Main!$A$50</f>
        <v>0</v>
      </c>
      <c r="AF30" s="16">
        <f>AF65/[2]Main!$A$50</f>
        <v>0</v>
      </c>
      <c r="AG30" s="16">
        <f>AG65/[2]Main!$A$50</f>
        <v>0</v>
      </c>
      <c r="AH30" s="16">
        <f>AH65/[2]Main!$A$50</f>
        <v>0</v>
      </c>
      <c r="AI30" s="16">
        <f>AI65/[2]Main!$A$50</f>
        <v>0</v>
      </c>
      <c r="AJ30" s="16">
        <f>AJ65/[2]Main!$A$50</f>
        <v>0</v>
      </c>
      <c r="AK30" s="16">
        <f>AK65/[2]Main!$A$50</f>
        <v>0</v>
      </c>
      <c r="AL30" s="16">
        <f>AL65/[2]Main!$A$50</f>
        <v>0</v>
      </c>
      <c r="AM30" s="16">
        <f>AM65/[2]Main!$A$50</f>
        <v>0</v>
      </c>
      <c r="AN30" s="16">
        <f>AN65/[2]Main!$A$50</f>
        <v>0</v>
      </c>
      <c r="AO30" s="16">
        <f>AO65/[2]Main!$A$50</f>
        <v>0</v>
      </c>
      <c r="AP30" s="16">
        <f>AP65/[2]Main!$A$50</f>
        <v>0</v>
      </c>
      <c r="AQ30" s="16">
        <f>AQ65/[2]Main!$A$50</f>
        <v>0</v>
      </c>
      <c r="AR30" s="16">
        <f>AR65/[2]Main!$A$50</f>
        <v>0</v>
      </c>
      <c r="AS30" s="16">
        <f>AS65/[2]Main!$A$50</f>
        <v>0</v>
      </c>
      <c r="AT30" s="16">
        <f>AT65/[2]Main!$A$50</f>
        <v>0</v>
      </c>
      <c r="AU30" s="16">
        <f>AU65/[2]Main!$A$50</f>
        <v>0</v>
      </c>
      <c r="AV30" s="16">
        <f>AV65/[2]Main!$A$50</f>
        <v>0</v>
      </c>
      <c r="AW30" s="16">
        <f>AW65/[2]Main!$A$50</f>
        <v>0</v>
      </c>
      <c r="AX30" s="16">
        <f>AX65/[2]Main!$A$50</f>
        <v>0</v>
      </c>
      <c r="AY30" s="16">
        <f>AY65/[2]Main!$A$50</f>
        <v>0</v>
      </c>
      <c r="AZ30" s="16">
        <f>AZ65/[2]Main!$A$50</f>
        <v>0</v>
      </c>
      <c r="BA30" s="16">
        <f>BA65/[2]Main!$A$50</f>
        <v>0</v>
      </c>
      <c r="BB30" s="16">
        <f>BB65/[2]Main!$A$50</f>
        <v>0</v>
      </c>
      <c r="BC30" s="16">
        <f>BC65/[2]Main!$A$50</f>
        <v>0</v>
      </c>
      <c r="BD30" s="16">
        <f>BD65/[2]Main!$A$50</f>
        <v>0</v>
      </c>
      <c r="BE30" s="16">
        <f>BE65/[2]Main!$A$50</f>
        <v>0</v>
      </c>
      <c r="BF30" s="16">
        <f>BF65/[2]Main!$A$50</f>
        <v>0</v>
      </c>
      <c r="BG30" s="16">
        <f>BG65/[2]Main!$A$50</f>
        <v>0</v>
      </c>
      <c r="BH30" s="16">
        <f>BH65/[2]Main!$A$50</f>
        <v>0</v>
      </c>
      <c r="BI30" s="16">
        <f>BI65/[2]Main!$A$50</f>
        <v>0</v>
      </c>
    </row>
    <row r="31" spans="1:61" s="1" customFormat="1" x14ac:dyDescent="0.25">
      <c r="A31" s="2" t="s">
        <v>25</v>
      </c>
      <c r="B31" s="17">
        <f>B66/[2]Main!$A$50</f>
        <v>-1715</v>
      </c>
      <c r="C31" s="12">
        <f>C66/[2]Main!$A$50</f>
        <v>-5879.5959999999995</v>
      </c>
      <c r="D31" s="13">
        <f>D66/[2]Main!$A$50</f>
        <v>-12047.908439999996</v>
      </c>
      <c r="E31" s="12">
        <f>E66/[2]Main!$A$50</f>
        <v>-10445.508822049998</v>
      </c>
      <c r="F31" s="12">
        <f>F66/[2]Main!$A$50</f>
        <v>-11904.482695112321</v>
      </c>
      <c r="G31" s="12">
        <f>G66/[2]Main!$A$50</f>
        <v>-12682.782024003262</v>
      </c>
      <c r="H31" s="12">
        <f>H66/[2]Main!$A$50</f>
        <v>-7226.9663379443246</v>
      </c>
      <c r="I31" s="12">
        <f>I66/[2]Main!$A$50</f>
        <v>-8236.8830829736835</v>
      </c>
      <c r="J31" s="12">
        <f>J66/[2]Main!$A$50</f>
        <v>-28022.944597669877</v>
      </c>
      <c r="K31" s="12">
        <f>K66/[2]Main!$A$50</f>
        <v>-8108.0026937183593</v>
      </c>
      <c r="L31" s="12">
        <f>L66/[2]Main!$A$50</f>
        <v>-9137.1287999395645</v>
      </c>
      <c r="M31" s="12">
        <f>M66/[2]Main!$A$50</f>
        <v>-7987.8484302931438</v>
      </c>
      <c r="N31" s="12">
        <f>N66/[2]Main!$A$50</f>
        <v>-3216.8940303110144</v>
      </c>
      <c r="O31" s="12">
        <f>O66/[2]Main!$A$50</f>
        <v>-23322.331313199775</v>
      </c>
      <c r="P31" s="12">
        <f>P66/[2]Main!$A$50</f>
        <v>-3425.2401550756422</v>
      </c>
      <c r="Q31" s="12">
        <f>Q66/[2]Main!$A$50</f>
        <v>-3320.6848826494647</v>
      </c>
      <c r="R31" s="12">
        <f>R66/[2]Main!$A$50</f>
        <v>-3421.9505616135775</v>
      </c>
      <c r="S31" s="12">
        <f>S66/[2]Main!$A$50</f>
        <v>-3529.9153605258912</v>
      </c>
      <c r="T31" s="12">
        <f>T66/[2]Main!$A$50</f>
        <v>-3638.8572528910468</v>
      </c>
      <c r="U31" s="12">
        <f>U66/[2]Main!$A$50</f>
        <v>-43748.856520569338</v>
      </c>
      <c r="V31" s="12">
        <f>V66/[2]Main!$A$50</f>
        <v>-3662.2501926423479</v>
      </c>
      <c r="W31" s="12">
        <f>W66/[2]Main!$A$50</f>
        <v>-3771.5035050135402</v>
      </c>
      <c r="X31" s="12">
        <f>X66/[2]Main!$A$50</f>
        <v>-3889.1372803719155</v>
      </c>
      <c r="Y31" s="12">
        <f>Y66/[2]Main!$A$50</f>
        <v>-4011.8449690653997</v>
      </c>
      <c r="Z31" s="12">
        <f>Z66/[2]Main!$A$50</f>
        <v>-44131.904732936258</v>
      </c>
      <c r="AA31" s="12">
        <f>AA66/[2]Main!$A$50</f>
        <v>-1543.4563930908553</v>
      </c>
      <c r="AB31" s="12">
        <f>AB66/[2]Main!$A$50</f>
        <v>-1600.3968494915143</v>
      </c>
      <c r="AC31" s="12">
        <f>AC66/[2]Main!$A$50</f>
        <v>-1663.7803709483967</v>
      </c>
      <c r="AD31" s="12">
        <f>AD66/[2]Main!$A$50</f>
        <v>-1722.1259603794888</v>
      </c>
      <c r="AE31" s="12">
        <f>AE66/[2]Main!$A$50</f>
        <v>-41785.144059576538</v>
      </c>
      <c r="AF31" s="12">
        <f>AF66/[2]Main!$A$50</f>
        <v>-1848.1903276139944</v>
      </c>
      <c r="AG31" s="12">
        <f>AG66/[2]Main!$A$50</f>
        <v>-1913.2731940160804</v>
      </c>
      <c r="AH31" s="12">
        <f>AH66/[2]Main!$A$50</f>
        <v>-1962.8250292813257</v>
      </c>
      <c r="AI31" s="12">
        <f>AI66/[2]Main!$A$50</f>
        <v>-2012.9975334822479</v>
      </c>
      <c r="AJ31" s="12">
        <f>AJ66/[2]Main!$A$50</f>
        <v>-2066.4848630250076</v>
      </c>
      <c r="AK31" s="12">
        <f>AK66/[2]Main!$A$50</f>
        <v>-2118.6100490271842</v>
      </c>
      <c r="AL31" s="12">
        <f>AL66/[2]Main!$A$50</f>
        <v>-2172.0499412900767</v>
      </c>
      <c r="AM31" s="12">
        <f>AM66/[2]Main!$A$50</f>
        <v>-2226.3511898223273</v>
      </c>
      <c r="AN31" s="12">
        <f>AN66/[2]Main!$A$50</f>
        <v>-2282.0099695678855</v>
      </c>
      <c r="AO31" s="12">
        <f>AO66/[2]Main!$A$50</f>
        <v>-2339.0602188070807</v>
      </c>
      <c r="AP31" s="12">
        <f>AP66/[2]Main!$A$50</f>
        <v>-2397.53672427726</v>
      </c>
      <c r="AQ31" s="12">
        <f>AQ66/[2]Main!$A$50</f>
        <v>-2457.4751423841922</v>
      </c>
      <c r="AR31" s="12">
        <f>AR66/[2]Main!$A$50</f>
        <v>-2518.9120209437983</v>
      </c>
      <c r="AS31" s="12">
        <f>AS66/[2]Main!$A$50</f>
        <v>-2581.8848214673903</v>
      </c>
      <c r="AT31" s="12">
        <f>AT66/[2]Main!$A$50</f>
        <v>-41174.431942004077</v>
      </c>
      <c r="AU31" s="12">
        <f>AU66/[2]Main!$A$50</f>
        <v>-2712.5927405541761</v>
      </c>
      <c r="AV31" s="12">
        <f>AV66/[2]Main!$A$50</f>
        <v>-2780.4075590680318</v>
      </c>
      <c r="AW31" s="12">
        <f>AW66/[2]Main!$A$50</f>
        <v>-2849.9177480447329</v>
      </c>
      <c r="AX31" s="12">
        <f>AX66/[2]Main!$A$50</f>
        <v>-2921.1656917458513</v>
      </c>
      <c r="AY31" s="12">
        <f>AY66/[2]Main!$A$50</f>
        <v>-2994.1948340394943</v>
      </c>
      <c r="AZ31" s="12">
        <f>AZ66/[2]Main!$A$50</f>
        <v>-3069.0497048904786</v>
      </c>
      <c r="BA31" s="12">
        <f>BA66/[2]Main!$A$50</f>
        <v>-3145.7759475127423</v>
      </c>
      <c r="BB31" s="12">
        <f>BB66/[2]Main!$A$50</f>
        <v>-3224.4203462005594</v>
      </c>
      <c r="BC31" s="12">
        <f>BC66/[2]Main!$A$50</f>
        <v>-3305.0308548555745</v>
      </c>
      <c r="BD31" s="12">
        <f>BD66/[2]Main!$A$50</f>
        <v>-3387.6566262269653</v>
      </c>
      <c r="BE31" s="12">
        <f>BE66/[2]Main!$A$50</f>
        <v>-3472.348041882638</v>
      </c>
      <c r="BF31" s="12">
        <f>BF66/[2]Main!$A$50</f>
        <v>-3559.1567429297047</v>
      </c>
      <c r="BG31" s="12">
        <f>BG66/[2]Main!$A$50</f>
        <v>-3648.1356615029499</v>
      </c>
      <c r="BH31" s="12">
        <f>BH66/[2]Main!$A$50</f>
        <v>-3739.3390530405195</v>
      </c>
      <c r="BI31" s="12">
        <f>BI66/[2]Main!$A$50</f>
        <v>0</v>
      </c>
    </row>
    <row r="32" spans="1:61" s="1" customFormat="1" x14ac:dyDescent="0.25">
      <c r="A32" s="6" t="s">
        <v>26</v>
      </c>
      <c r="B32" s="14">
        <f t="shared" ref="B32:BI32" si="7">SUM(B29:B31)</f>
        <v>-9256.8539999999994</v>
      </c>
      <c r="C32" s="14">
        <f t="shared" si="7"/>
        <v>-6122.4949999999999</v>
      </c>
      <c r="D32" s="14">
        <f t="shared" si="7"/>
        <v>-11937.129914999996</v>
      </c>
      <c r="E32" s="14">
        <f t="shared" si="7"/>
        <v>-10379.110833924999</v>
      </c>
      <c r="F32" s="14">
        <f t="shared" si="7"/>
        <v>-12004.524757284196</v>
      </c>
      <c r="G32" s="14">
        <f t="shared" si="7"/>
        <v>-12785.325137729433</v>
      </c>
      <c r="H32" s="14">
        <f t="shared" si="7"/>
        <v>-7332.0730295136509</v>
      </c>
      <c r="I32" s="14">
        <f t="shared" si="7"/>
        <v>-8344.6174418322425</v>
      </c>
      <c r="J32" s="14">
        <f t="shared" si="7"/>
        <v>-28133.372315499899</v>
      </c>
      <c r="K32" s="14">
        <f t="shared" si="7"/>
        <v>-8221.1911044941335</v>
      </c>
      <c r="L32" s="14">
        <f t="shared" si="7"/>
        <v>-9253.1469209847328</v>
      </c>
      <c r="M32" s="14">
        <f t="shared" si="7"/>
        <v>-8106.7670043644412</v>
      </c>
      <c r="N32" s="14">
        <f t="shared" si="7"/>
        <v>-3338.7855687340943</v>
      </c>
      <c r="O32" s="14">
        <f t="shared" si="7"/>
        <v>-23447.27014008343</v>
      </c>
      <c r="P32" s="14">
        <f t="shared" si="7"/>
        <v>-3553.3024526313902</v>
      </c>
      <c r="Q32" s="14">
        <f t="shared" si="7"/>
        <v>-3451.9487376441066</v>
      </c>
      <c r="R32" s="14">
        <f t="shared" si="7"/>
        <v>-3556.4960129830852</v>
      </c>
      <c r="S32" s="14">
        <f t="shared" si="7"/>
        <v>-3667.8244481796369</v>
      </c>
      <c r="T32" s="14">
        <f t="shared" si="7"/>
        <v>-3780.2140677361358</v>
      </c>
      <c r="U32" s="14">
        <f t="shared" si="7"/>
        <v>-43893.747255785551</v>
      </c>
      <c r="V32" s="14">
        <f t="shared" si="7"/>
        <v>-3810.7631962389696</v>
      </c>
      <c r="W32" s="14">
        <f t="shared" si="7"/>
        <v>-3923.7293337000774</v>
      </c>
      <c r="X32" s="14">
        <f t="shared" si="7"/>
        <v>-4045.1687547756164</v>
      </c>
      <c r="Y32" s="14">
        <f t="shared" si="7"/>
        <v>-4171.7772303291931</v>
      </c>
      <c r="Z32" s="14">
        <f t="shared" si="7"/>
        <v>-44295.835300731647</v>
      </c>
      <c r="AA32" s="14">
        <f t="shared" si="7"/>
        <v>-1711.485225081128</v>
      </c>
      <c r="AB32" s="14">
        <f t="shared" si="7"/>
        <v>-1772.626402281544</v>
      </c>
      <c r="AC32" s="14">
        <f t="shared" si="7"/>
        <v>-1840.3156625581769</v>
      </c>
      <c r="AD32" s="14">
        <f t="shared" si="7"/>
        <v>-1903.0746342795135</v>
      </c>
      <c r="AE32" s="14">
        <f t="shared" si="7"/>
        <v>-41970.616450324065</v>
      </c>
      <c r="AF32" s="14">
        <f t="shared" si="7"/>
        <v>-2038.2995281302078</v>
      </c>
      <c r="AG32" s="14">
        <f t="shared" si="7"/>
        <v>-2108.1351245451992</v>
      </c>
      <c r="AH32" s="14">
        <f t="shared" si="7"/>
        <v>-2162.5585080736723</v>
      </c>
      <c r="AI32" s="14">
        <f t="shared" si="7"/>
        <v>-2217.7243492444031</v>
      </c>
      <c r="AJ32" s="14">
        <f t="shared" si="7"/>
        <v>-2276.329849181217</v>
      </c>
      <c r="AK32" s="14">
        <f t="shared" si="7"/>
        <v>-2333.7011598372987</v>
      </c>
      <c r="AL32" s="14">
        <f t="shared" si="7"/>
        <v>-2392.5183298704442</v>
      </c>
      <c r="AM32" s="14">
        <f t="shared" si="7"/>
        <v>-2452.3312881172037</v>
      </c>
      <c r="AN32" s="14">
        <f t="shared" si="7"/>
        <v>-2513.6395703201338</v>
      </c>
      <c r="AO32" s="14">
        <f t="shared" si="7"/>
        <v>-2576.4805595781354</v>
      </c>
      <c r="AP32" s="14">
        <f t="shared" si="7"/>
        <v>-2640.8925735675907</v>
      </c>
      <c r="AQ32" s="14">
        <f t="shared" si="7"/>
        <v>-2706.9148879067816</v>
      </c>
      <c r="AR32" s="14">
        <f t="shared" si="7"/>
        <v>-2774.5877601044522</v>
      </c>
      <c r="AS32" s="14">
        <f t="shared" si="7"/>
        <v>-2843.9524541070605</v>
      </c>
      <c r="AT32" s="14">
        <f t="shared" si="7"/>
        <v>-41443.051265459741</v>
      </c>
      <c r="AU32" s="14">
        <f t="shared" si="7"/>
        <v>-2987.9275470962298</v>
      </c>
      <c r="AV32" s="14">
        <f t="shared" si="7"/>
        <v>-3062.6257357736367</v>
      </c>
      <c r="AW32" s="14">
        <f t="shared" si="7"/>
        <v>-3139.1913791679776</v>
      </c>
      <c r="AX32" s="14">
        <f t="shared" si="7"/>
        <v>-3217.6711636471773</v>
      </c>
      <c r="AY32" s="14">
        <f t="shared" si="7"/>
        <v>-3298.1129427383535</v>
      </c>
      <c r="AZ32" s="14">
        <f t="shared" si="7"/>
        <v>-3380.5657663068091</v>
      </c>
      <c r="BA32" s="14">
        <f t="shared" si="7"/>
        <v>-3465.0799104644811</v>
      </c>
      <c r="BB32" s="14">
        <f t="shared" si="7"/>
        <v>-3551.7069082260919</v>
      </c>
      <c r="BC32" s="14">
        <f t="shared" si="7"/>
        <v>-3640.4995809317452</v>
      </c>
      <c r="BD32" s="14">
        <f t="shared" si="7"/>
        <v>-3731.51207045504</v>
      </c>
      <c r="BE32" s="14">
        <f t="shared" si="7"/>
        <v>-3824.7998722164148</v>
      </c>
      <c r="BF32" s="14">
        <f t="shared" si="7"/>
        <v>-3920.4198690218259</v>
      </c>
      <c r="BG32" s="14">
        <f t="shared" si="7"/>
        <v>-4018.4303657473738</v>
      </c>
      <c r="BH32" s="14">
        <f t="shared" si="7"/>
        <v>-4118.8911248910545</v>
      </c>
      <c r="BI32" s="14">
        <f t="shared" si="7"/>
        <v>-389.04087364679805</v>
      </c>
    </row>
    <row r="33" spans="1:61" s="1" customFormat="1" ht="6.75" customHeight="1" x14ac:dyDescent="0.2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s="1" customFormat="1" x14ac:dyDescent="0.25">
      <c r="A34" s="6" t="s">
        <v>27</v>
      </c>
      <c r="B34" s="14">
        <f>+B27+B32</f>
        <v>1078.248444577599</v>
      </c>
      <c r="C34" s="14">
        <f t="shared" ref="C34:BI34" si="8">+C27+C32</f>
        <v>2430.9258513191862</v>
      </c>
      <c r="D34" s="14">
        <f t="shared" si="8"/>
        <v>-2618.7900518804145</v>
      </c>
      <c r="E34" s="14">
        <f t="shared" si="8"/>
        <v>27.179953544356977</v>
      </c>
      <c r="F34" s="14">
        <f t="shared" si="8"/>
        <v>10.837599334916376</v>
      </c>
      <c r="G34" s="14">
        <f t="shared" si="8"/>
        <v>12.300781982055923</v>
      </c>
      <c r="H34" s="14">
        <f t="shared" si="8"/>
        <v>6320.19342701592</v>
      </c>
      <c r="I34" s="14">
        <f t="shared" si="8"/>
        <v>7145.7319114882648</v>
      </c>
      <c r="J34" s="14">
        <f t="shared" si="8"/>
        <v>-12728.007577651615</v>
      </c>
      <c r="K34" s="14">
        <f t="shared" si="8"/>
        <v>8410.6820380201752</v>
      </c>
      <c r="L34" s="14">
        <f t="shared" si="8"/>
        <v>8464.3595437755666</v>
      </c>
      <c r="M34" s="14">
        <f t="shared" si="8"/>
        <v>10811.192141433998</v>
      </c>
      <c r="N34" s="14">
        <f t="shared" si="8"/>
        <v>16760.07412410267</v>
      </c>
      <c r="O34" s="14">
        <f t="shared" si="8"/>
        <v>-1250.1646119635807</v>
      </c>
      <c r="P34" s="14">
        <f t="shared" si="8"/>
        <v>19286.054283597667</v>
      </c>
      <c r="Q34" s="14">
        <f t="shared" si="8"/>
        <v>20720.250986134033</v>
      </c>
      <c r="R34" s="14">
        <f t="shared" si="8"/>
        <v>22006.980152465716</v>
      </c>
      <c r="S34" s="14">
        <f t="shared" si="8"/>
        <v>23350.96553795183</v>
      </c>
      <c r="T34" s="14">
        <f t="shared" si="8"/>
        <v>24752.802614223354</v>
      </c>
      <c r="U34" s="14">
        <f t="shared" si="8"/>
        <v>-12883.040650316394</v>
      </c>
      <c r="V34" s="14">
        <f t="shared" si="8"/>
        <v>28565.996174383821</v>
      </c>
      <c r="W34" s="14">
        <f t="shared" si="8"/>
        <v>30172.073409072535</v>
      </c>
      <c r="X34" s="14">
        <f t="shared" si="8"/>
        <v>31837.865405475088</v>
      </c>
      <c r="Y34" s="14">
        <f t="shared" si="8"/>
        <v>33569.028329102752</v>
      </c>
      <c r="Z34" s="14">
        <f t="shared" si="8"/>
        <v>-4972.6162449358089</v>
      </c>
      <c r="AA34" s="14">
        <f t="shared" si="8"/>
        <v>42143.858287641582</v>
      </c>
      <c r="AB34" s="14">
        <f t="shared" si="8"/>
        <v>42765.643708455435</v>
      </c>
      <c r="AC34" s="14">
        <f t="shared" si="8"/>
        <v>44928.631752563779</v>
      </c>
      <c r="AD34" s="14">
        <f t="shared" si="8"/>
        <v>47182.972901765192</v>
      </c>
      <c r="AE34" s="14">
        <f t="shared" si="8"/>
        <v>9173.7810843640982</v>
      </c>
      <c r="AF34" s="14">
        <f t="shared" si="8"/>
        <v>52639.825966886347</v>
      </c>
      <c r="AG34" s="14">
        <f t="shared" si="8"/>
        <v>56952.936915932056</v>
      </c>
      <c r="AH34" s="14">
        <f t="shared" si="8"/>
        <v>57861.764276901486</v>
      </c>
      <c r="AI34" s="14">
        <f t="shared" si="8"/>
        <v>60617.213898766997</v>
      </c>
      <c r="AJ34" s="14">
        <f t="shared" si="8"/>
        <v>63475.952124568299</v>
      </c>
      <c r="AK34" s="14">
        <f t="shared" si="8"/>
        <v>66446.353358900291</v>
      </c>
      <c r="AL34" s="14">
        <f t="shared" si="8"/>
        <v>69529.578293444996</v>
      </c>
      <c r="AM34" s="14">
        <f t="shared" si="8"/>
        <v>74844.925897904337</v>
      </c>
      <c r="AN34" s="14">
        <f t="shared" si="8"/>
        <v>76089.336367064898</v>
      </c>
      <c r="AO34" s="14">
        <f t="shared" si="8"/>
        <v>79536.232617896632</v>
      </c>
      <c r="AP34" s="14">
        <f t="shared" si="8"/>
        <v>83112.413887824106</v>
      </c>
      <c r="AQ34" s="14">
        <f t="shared" si="8"/>
        <v>86822.327239718055</v>
      </c>
      <c r="AR34" s="14">
        <f t="shared" si="8"/>
        <v>90670.565396997627</v>
      </c>
      <c r="AS34" s="14">
        <f t="shared" si="8"/>
        <v>97180.742091853448</v>
      </c>
      <c r="AT34" s="14">
        <f t="shared" si="8"/>
        <v>60844.145109152945</v>
      </c>
      <c r="AU34" s="14">
        <f t="shared" si="8"/>
        <v>105538.32049174387</v>
      </c>
      <c r="AV34" s="14">
        <f t="shared" si="8"/>
        <v>110032.87105923644</v>
      </c>
      <c r="AW34" s="14">
        <f t="shared" si="8"/>
        <v>114691.85404702663</v>
      </c>
      <c r="AX34" s="14">
        <f t="shared" si="8"/>
        <v>119520.85267962771</v>
      </c>
      <c r="AY34" s="14">
        <f t="shared" si="8"/>
        <v>127525.42164063176</v>
      </c>
      <c r="AZ34" s="14">
        <f t="shared" si="8"/>
        <v>129766.13900940666</v>
      </c>
      <c r="BA34" s="14">
        <f t="shared" si="8"/>
        <v>135141.4992473537</v>
      </c>
      <c r="BB34" s="14">
        <f t="shared" si="8"/>
        <v>140711.09828013412</v>
      </c>
      <c r="BC34" s="14">
        <f t="shared" si="8"/>
        <v>146481.48603055437</v>
      </c>
      <c r="BD34" s="14">
        <f t="shared" si="8"/>
        <v>152459.42436174495</v>
      </c>
      <c r="BE34" s="14">
        <f t="shared" si="8"/>
        <v>161363.09066475782</v>
      </c>
      <c r="BF34" s="14">
        <f t="shared" si="8"/>
        <v>163392.75019060285</v>
      </c>
      <c r="BG34" s="14">
        <f t="shared" si="8"/>
        <v>170006.01187152945</v>
      </c>
      <c r="BH34" s="14">
        <f t="shared" si="8"/>
        <v>176855.58539422698</v>
      </c>
      <c r="BI34" s="14">
        <f t="shared" si="8"/>
        <v>187934.78954879681</v>
      </c>
    </row>
    <row r="35" spans="1:61" s="1" customFormat="1" ht="4.5" customHeight="1" x14ac:dyDescent="0.25">
      <c r="A35" s="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1:61" s="1" customFormat="1" x14ac:dyDescent="0.25">
      <c r="A36" s="2" t="s">
        <v>28</v>
      </c>
      <c r="B36" s="17">
        <f>B71/[2]Main!$A$50</f>
        <v>2620</v>
      </c>
      <c r="C36" s="12">
        <f>B38</f>
        <v>3698.248444577599</v>
      </c>
      <c r="D36" s="12">
        <f>D71/[2]Main!$A$50</f>
        <v>6128.9258513191826</v>
      </c>
      <c r="E36" s="12">
        <f>E71/[2]Main!$A$50</f>
        <v>3510.1357994387672</v>
      </c>
      <c r="F36" s="12">
        <f>F71/[2]Main!$A$50</f>
        <v>3537.315752983121</v>
      </c>
      <c r="G36" s="12">
        <f>G71/[2]Main!$A$50</f>
        <v>3548.153352318041</v>
      </c>
      <c r="H36" s="12">
        <f>H71/[2]Main!$A$50</f>
        <v>3560.4541343001033</v>
      </c>
      <c r="I36" s="12">
        <f>I71/[2]Main!$A$50</f>
        <v>9880.6475613160237</v>
      </c>
      <c r="J36" s="12">
        <f>J71/[2]Main!$A$50</f>
        <v>17026.379472804285</v>
      </c>
      <c r="K36" s="12">
        <f>K71/[2]Main!$A$50</f>
        <v>4298.3718951526735</v>
      </c>
      <c r="L36" s="12">
        <f>L71/[2]Main!$A$50</f>
        <v>12709.053933172849</v>
      </c>
      <c r="M36" s="12">
        <f>M71/[2]Main!$A$50</f>
        <v>21173.413476948408</v>
      </c>
      <c r="N36" s="12">
        <f>N71/[2]Main!$A$50</f>
        <v>31984.6056183824</v>
      </c>
      <c r="O36" s="12">
        <f>O71/[2]Main!$A$50</f>
        <v>48744.679742485074</v>
      </c>
      <c r="P36" s="12">
        <f>P71/[2]Main!$A$50</f>
        <v>47494.515130521504</v>
      </c>
      <c r="Q36" s="12">
        <f>Q71/[2]Main!$A$50</f>
        <v>66780.569414119163</v>
      </c>
      <c r="R36" s="12">
        <f>R71/[2]Main!$A$50</f>
        <v>87500.8204002532</v>
      </c>
      <c r="S36" s="12">
        <f>S71/[2]Main!$A$50</f>
        <v>109507.80055271892</v>
      </c>
      <c r="T36" s="12">
        <f>T71/[2]Main!$A$50</f>
        <v>132858.76609067078</v>
      </c>
      <c r="U36" s="12">
        <f>U71/[2]Main!$A$50</f>
        <v>157611.56870489413</v>
      </c>
      <c r="V36" s="12">
        <f>V71/[2]Main!$A$50</f>
        <v>144728.52805457771</v>
      </c>
      <c r="W36" s="12">
        <f>W71/[2]Main!$A$50</f>
        <v>173294.52422896156</v>
      </c>
      <c r="X36" s="12">
        <f>X71/[2]Main!$A$50</f>
        <v>203466.59763803412</v>
      </c>
      <c r="Y36" s="12">
        <f>Y71/[2]Main!$A$50</f>
        <v>235304.4630435092</v>
      </c>
      <c r="Z36" s="12">
        <f>Z71/[2]Main!$A$50</f>
        <v>268873.49137261196</v>
      </c>
      <c r="AA36" s="12">
        <f>AA71/[2]Main!$A$50</f>
        <v>263900.87512767618</v>
      </c>
      <c r="AB36" s="12">
        <f>AB71/[2]Main!$A$50</f>
        <v>306044.73341531778</v>
      </c>
      <c r="AC36" s="12">
        <f>AC71/[2]Main!$A$50</f>
        <v>348810.37712377321</v>
      </c>
      <c r="AD36" s="12">
        <f>AD71/[2]Main!$A$50</f>
        <v>393739.00887633697</v>
      </c>
      <c r="AE36" s="12">
        <f>AE71/[2]Main!$A$50</f>
        <v>440921.98177810217</v>
      </c>
      <c r="AF36" s="12">
        <f>AF71/[2]Main!$A$50</f>
        <v>450095.76286246628</v>
      </c>
      <c r="AG36" s="12">
        <f>AG71/[2]Main!$A$50</f>
        <v>502735.58882935264</v>
      </c>
      <c r="AH36" s="12">
        <f>AH71/[2]Main!$A$50</f>
        <v>559688.52574528463</v>
      </c>
      <c r="AI36" s="12">
        <f>AI71/[2]Main!$A$50</f>
        <v>617550.29002218612</v>
      </c>
      <c r="AJ36" s="12">
        <f>AJ71/[2]Main!$A$50</f>
        <v>678167.50392095314</v>
      </c>
      <c r="AK36" s="12">
        <f>AK71/[2]Main!$A$50</f>
        <v>741643.45604552154</v>
      </c>
      <c r="AL36" s="12">
        <f>AL71/[2]Main!$A$50</f>
        <v>808089.80940442183</v>
      </c>
      <c r="AM36" s="12">
        <f>AM71/[2]Main!$A$50</f>
        <v>877619.38769786677</v>
      </c>
      <c r="AN36" s="12">
        <f>AN71/[2]Main!$A$50</f>
        <v>952464.31359577109</v>
      </c>
      <c r="AO36" s="12">
        <f>AO71/[2]Main!$A$50</f>
        <v>1028553.6499628361</v>
      </c>
      <c r="AP36" s="12">
        <f>AP71/[2]Main!$A$50</f>
        <v>1108089.8825807327</v>
      </c>
      <c r="AQ36" s="12">
        <f>AQ71/[2]Main!$A$50</f>
        <v>1191202.2964685566</v>
      </c>
      <c r="AR36" s="12">
        <f>AR71/[2]Main!$A$50</f>
        <v>1278024.6237082747</v>
      </c>
      <c r="AS36" s="12">
        <f>AS71/[2]Main!$A$50</f>
        <v>1368695.1891052723</v>
      </c>
      <c r="AT36" s="12">
        <f>AT71/[2]Main!$A$50</f>
        <v>1465875.9311971257</v>
      </c>
      <c r="AU36" s="12">
        <f>AU71/[2]Main!$A$50</f>
        <v>1526720.0763062788</v>
      </c>
      <c r="AV36" s="12">
        <f>AV71/[2]Main!$A$50</f>
        <v>1632258.3967980226</v>
      </c>
      <c r="AW36" s="12">
        <f>AW71/[2]Main!$A$50</f>
        <v>1742291.2678572591</v>
      </c>
      <c r="AX36" s="12">
        <f>AX71/[2]Main!$A$50</f>
        <v>1856983.1219042856</v>
      </c>
      <c r="AY36" s="12">
        <f>AY71/[2]Main!$A$50</f>
        <v>1976503.9745839133</v>
      </c>
      <c r="AZ36" s="12">
        <f>AZ71/[2]Main!$A$50</f>
        <v>2104029.3962245448</v>
      </c>
      <c r="BA36" s="12">
        <f>BA71/[2]Main!$A$50</f>
        <v>2233795.5352339516</v>
      </c>
      <c r="BB36" s="12">
        <f>BB71/[2]Main!$A$50</f>
        <v>2368937.0344813052</v>
      </c>
      <c r="BC36" s="12">
        <f>BC71/[2]Main!$A$50</f>
        <v>2509648.1327614393</v>
      </c>
      <c r="BD36" s="12">
        <f>BD71/[2]Main!$A$50</f>
        <v>2656129.6187919937</v>
      </c>
      <c r="BE36" s="12">
        <f>BE71/[2]Main!$A$50</f>
        <v>2808589.0431537386</v>
      </c>
      <c r="BF36" s="12">
        <f>BF71/[2]Main!$A$50</f>
        <v>2969952.133818496</v>
      </c>
      <c r="BG36" s="12">
        <f>BG71/[2]Main!$A$50</f>
        <v>3133344.8840090991</v>
      </c>
      <c r="BH36" s="12">
        <f>BH71/[2]Main!$A$50</f>
        <v>3303350.8958806284</v>
      </c>
      <c r="BI36" s="12">
        <f>BI71/[2]Main!$A$50</f>
        <v>3480206.4812748558</v>
      </c>
    </row>
    <row r="37" spans="1:61" s="1" customFormat="1" ht="4.5" customHeight="1" x14ac:dyDescent="0.25">
      <c r="A37" s="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1:61" s="1" customFormat="1" x14ac:dyDescent="0.25">
      <c r="A38" s="6" t="s">
        <v>29</v>
      </c>
      <c r="B38" s="14">
        <f>B36+B34</f>
        <v>3698.248444577599</v>
      </c>
      <c r="C38" s="14">
        <f t="shared" ref="C38:BI38" si="9">C36+C34</f>
        <v>6129.1742958967852</v>
      </c>
      <c r="D38" s="14">
        <f t="shared" si="9"/>
        <v>3510.1357994387681</v>
      </c>
      <c r="E38" s="14">
        <f t="shared" si="9"/>
        <v>3537.3157529831242</v>
      </c>
      <c r="F38" s="14">
        <f t="shared" si="9"/>
        <v>3548.1533523180374</v>
      </c>
      <c r="G38" s="14">
        <f t="shared" si="9"/>
        <v>3560.4541343000969</v>
      </c>
      <c r="H38" s="14">
        <f t="shared" si="9"/>
        <v>9880.6475613160237</v>
      </c>
      <c r="I38" s="14">
        <f t="shared" si="9"/>
        <v>17026.379472804289</v>
      </c>
      <c r="J38" s="14">
        <f t="shared" si="9"/>
        <v>4298.3718951526698</v>
      </c>
      <c r="K38" s="14">
        <f t="shared" si="9"/>
        <v>12709.053933172849</v>
      </c>
      <c r="L38" s="14">
        <f t="shared" si="9"/>
        <v>21173.413476948415</v>
      </c>
      <c r="M38" s="14">
        <f t="shared" si="9"/>
        <v>31984.605618382404</v>
      </c>
      <c r="N38" s="14">
        <f t="shared" si="9"/>
        <v>48744.679742485067</v>
      </c>
      <c r="O38" s="14">
        <f t="shared" si="9"/>
        <v>47494.515130521497</v>
      </c>
      <c r="P38" s="14">
        <f t="shared" si="9"/>
        <v>66780.569414119178</v>
      </c>
      <c r="Q38" s="14">
        <f t="shared" si="9"/>
        <v>87500.8204002532</v>
      </c>
      <c r="R38" s="14">
        <f t="shared" si="9"/>
        <v>109507.80055271892</v>
      </c>
      <c r="S38" s="14">
        <f t="shared" si="9"/>
        <v>132858.76609067075</v>
      </c>
      <c r="T38" s="14">
        <f t="shared" si="9"/>
        <v>157611.56870489413</v>
      </c>
      <c r="U38" s="14">
        <f t="shared" si="9"/>
        <v>144728.52805457774</v>
      </c>
      <c r="V38" s="14">
        <f t="shared" si="9"/>
        <v>173294.52422896153</v>
      </c>
      <c r="W38" s="14">
        <f t="shared" si="9"/>
        <v>203466.59763803409</v>
      </c>
      <c r="X38" s="14">
        <f t="shared" si="9"/>
        <v>235304.4630435092</v>
      </c>
      <c r="Y38" s="14">
        <f t="shared" si="9"/>
        <v>268873.49137261196</v>
      </c>
      <c r="Z38" s="14">
        <f t="shared" si="9"/>
        <v>263900.87512767618</v>
      </c>
      <c r="AA38" s="14">
        <f t="shared" si="9"/>
        <v>306044.73341531778</v>
      </c>
      <c r="AB38" s="14">
        <f t="shared" si="9"/>
        <v>348810.37712377321</v>
      </c>
      <c r="AC38" s="14">
        <f t="shared" si="9"/>
        <v>393739.00887633697</v>
      </c>
      <c r="AD38" s="14">
        <f t="shared" si="9"/>
        <v>440921.98177810217</v>
      </c>
      <c r="AE38" s="14">
        <f t="shared" si="9"/>
        <v>450095.76286246628</v>
      </c>
      <c r="AF38" s="14">
        <f t="shared" si="9"/>
        <v>502735.58882935264</v>
      </c>
      <c r="AG38" s="14">
        <f t="shared" si="9"/>
        <v>559688.52574528474</v>
      </c>
      <c r="AH38" s="14">
        <f t="shared" si="9"/>
        <v>617550.29002218612</v>
      </c>
      <c r="AI38" s="14">
        <f t="shared" si="9"/>
        <v>678167.50392095314</v>
      </c>
      <c r="AJ38" s="14">
        <f t="shared" si="9"/>
        <v>741643.45604552142</v>
      </c>
      <c r="AK38" s="14">
        <f t="shared" si="9"/>
        <v>808089.80940442183</v>
      </c>
      <c r="AL38" s="14">
        <f t="shared" si="9"/>
        <v>877619.38769786688</v>
      </c>
      <c r="AM38" s="14">
        <f t="shared" si="9"/>
        <v>952464.31359577109</v>
      </c>
      <c r="AN38" s="14">
        <f t="shared" si="9"/>
        <v>1028553.6499628359</v>
      </c>
      <c r="AO38" s="14">
        <f t="shared" si="9"/>
        <v>1108089.8825807327</v>
      </c>
      <c r="AP38" s="14">
        <f t="shared" si="9"/>
        <v>1191202.2964685569</v>
      </c>
      <c r="AQ38" s="14">
        <f t="shared" si="9"/>
        <v>1278024.6237082747</v>
      </c>
      <c r="AR38" s="14">
        <f t="shared" si="9"/>
        <v>1368695.1891052723</v>
      </c>
      <c r="AS38" s="14">
        <f t="shared" si="9"/>
        <v>1465875.9311971257</v>
      </c>
      <c r="AT38" s="14">
        <f t="shared" si="9"/>
        <v>1526720.0763062786</v>
      </c>
      <c r="AU38" s="14">
        <f t="shared" si="9"/>
        <v>1632258.3967980228</v>
      </c>
      <c r="AV38" s="14">
        <f t="shared" si="9"/>
        <v>1742291.2678572589</v>
      </c>
      <c r="AW38" s="14">
        <f t="shared" si="9"/>
        <v>1856983.1219042859</v>
      </c>
      <c r="AX38" s="14">
        <f t="shared" si="9"/>
        <v>1976503.9745839133</v>
      </c>
      <c r="AY38" s="14">
        <f t="shared" si="9"/>
        <v>2104029.3962245453</v>
      </c>
      <c r="AZ38" s="14">
        <f t="shared" si="9"/>
        <v>2233795.5352339516</v>
      </c>
      <c r="BA38" s="14">
        <f t="shared" si="9"/>
        <v>2368937.0344813052</v>
      </c>
      <c r="BB38" s="14">
        <f t="shared" si="9"/>
        <v>2509648.1327614393</v>
      </c>
      <c r="BC38" s="14">
        <f t="shared" si="9"/>
        <v>2656129.6187919937</v>
      </c>
      <c r="BD38" s="14">
        <f t="shared" si="9"/>
        <v>2808589.0431537386</v>
      </c>
      <c r="BE38" s="14">
        <f t="shared" si="9"/>
        <v>2969952.1338184965</v>
      </c>
      <c r="BF38" s="14">
        <f t="shared" si="9"/>
        <v>3133344.8840090986</v>
      </c>
      <c r="BG38" s="14">
        <f t="shared" si="9"/>
        <v>3303350.8958806284</v>
      </c>
      <c r="BH38" s="14">
        <f t="shared" si="9"/>
        <v>3480206.4812748553</v>
      </c>
      <c r="BI38" s="14">
        <f t="shared" si="9"/>
        <v>3668141.2708236524</v>
      </c>
    </row>
    <row r="39" spans="1:61" s="1" customFormat="1" x14ac:dyDescent="0.25">
      <c r="A39" s="2"/>
      <c r="B39" s="21" t="str">
        <f>B74</f>
        <v/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</row>
    <row r="40" spans="1:61" s="1" customFormat="1" x14ac:dyDescent="0.25">
      <c r="A40" s="6" t="s">
        <v>30</v>
      </c>
      <c r="B40" s="22">
        <f>B75/[2]Main!$A$50</f>
        <v>1245</v>
      </c>
      <c r="C40" s="22">
        <f>C75/[2]Main!$A$50</f>
        <v>696</v>
      </c>
      <c r="D40" s="22">
        <f>D75/[2]Main!$A$50</f>
        <v>490</v>
      </c>
      <c r="E40" s="22">
        <f>E75/[2]Main!$A$50</f>
        <v>326</v>
      </c>
      <c r="F40" s="22">
        <f>F75/[2]Main!$A$50</f>
        <v>326</v>
      </c>
      <c r="G40" s="22">
        <f>G75/[2]Main!$A$50</f>
        <v>326</v>
      </c>
      <c r="H40" s="22">
        <f>H75/[2]Main!$A$50</f>
        <v>326</v>
      </c>
      <c r="I40" s="22">
        <f>I75/[2]Main!$A$50</f>
        <v>326</v>
      </c>
      <c r="J40" s="22">
        <f>J75/[2]Main!$A$50</f>
        <v>326</v>
      </c>
      <c r="K40" s="22">
        <f>K75/[2]Main!$A$50</f>
        <v>326</v>
      </c>
      <c r="L40" s="22">
        <f>L75/[2]Main!$A$50</f>
        <v>326</v>
      </c>
      <c r="M40" s="22">
        <f>M75/[2]Main!$A$50</f>
        <v>326</v>
      </c>
      <c r="N40" s="22">
        <f>N75/[2]Main!$A$50</f>
        <v>326</v>
      </c>
      <c r="O40" s="22">
        <f>O75/[2]Main!$A$50</f>
        <v>326</v>
      </c>
      <c r="P40" s="22">
        <f>P75/[2]Main!$A$50</f>
        <v>326</v>
      </c>
      <c r="Q40" s="22">
        <f>Q75/[2]Main!$A$50</f>
        <v>326</v>
      </c>
      <c r="R40" s="22">
        <f>R75/[2]Main!$A$50</f>
        <v>326</v>
      </c>
      <c r="S40" s="22">
        <f>S75/[2]Main!$A$50</f>
        <v>326</v>
      </c>
      <c r="T40" s="22">
        <f>T75/[2]Main!$A$50</f>
        <v>326</v>
      </c>
      <c r="U40" s="22">
        <f>U75/[2]Main!$A$50</f>
        <v>326</v>
      </c>
      <c r="V40" s="22">
        <f>V75/[2]Main!$A$50</f>
        <v>326</v>
      </c>
      <c r="W40" s="22">
        <f>W75/[2]Main!$A$50</f>
        <v>326</v>
      </c>
      <c r="X40" s="22">
        <f>X75/[2]Main!$A$50</f>
        <v>326</v>
      </c>
      <c r="Y40" s="22">
        <f>Y75/[2]Main!$A$50</f>
        <v>326</v>
      </c>
      <c r="Z40" s="22">
        <f>Z75/[2]Main!$A$50</f>
        <v>326</v>
      </c>
      <c r="AA40" s="22">
        <f>AA75/[2]Main!$A$50</f>
        <v>326</v>
      </c>
      <c r="AB40" s="22">
        <f>AB75/[2]Main!$A$50</f>
        <v>326</v>
      </c>
      <c r="AC40" s="22">
        <f>AC75/[2]Main!$A$50</f>
        <v>326</v>
      </c>
      <c r="AD40" s="22">
        <f>AD75/[2]Main!$A$50</f>
        <v>326</v>
      </c>
      <c r="AE40" s="22">
        <f>AE75/[2]Main!$A$50</f>
        <v>326</v>
      </c>
      <c r="AF40" s="22">
        <f>AF75/[2]Main!$A$50</f>
        <v>326</v>
      </c>
      <c r="AG40" s="22">
        <f>AG75/[2]Main!$A$50</f>
        <v>326</v>
      </c>
      <c r="AH40" s="22">
        <f>AH75/[2]Main!$A$50</f>
        <v>326</v>
      </c>
      <c r="AI40" s="22">
        <f>AI75/[2]Main!$A$50</f>
        <v>326</v>
      </c>
      <c r="AJ40" s="22">
        <f>AJ75/[2]Main!$A$50</f>
        <v>326</v>
      </c>
      <c r="AK40" s="22">
        <f>AK75/[2]Main!$A$50</f>
        <v>326</v>
      </c>
      <c r="AL40" s="22">
        <f>AL75/[2]Main!$A$50</f>
        <v>326</v>
      </c>
      <c r="AM40" s="22">
        <f>AM75/[2]Main!$A$50</f>
        <v>326</v>
      </c>
      <c r="AN40" s="22">
        <f>AN75/[2]Main!$A$50</f>
        <v>326</v>
      </c>
      <c r="AO40" s="22">
        <f>AO75/[2]Main!$A$50</f>
        <v>326</v>
      </c>
      <c r="AP40" s="22">
        <f>AP75/[2]Main!$A$50</f>
        <v>326</v>
      </c>
      <c r="AQ40" s="22">
        <f>AQ75/[2]Main!$A$50</f>
        <v>326</v>
      </c>
      <c r="AR40" s="22">
        <f>AR75/[2]Main!$A$50</f>
        <v>326</v>
      </c>
      <c r="AS40" s="22">
        <f>AS75/[2]Main!$A$50</f>
        <v>326</v>
      </c>
      <c r="AT40" s="22">
        <f>AT75/[2]Main!$A$50</f>
        <v>326</v>
      </c>
      <c r="AU40" s="22">
        <f>AU75/[2]Main!$A$50</f>
        <v>326</v>
      </c>
      <c r="AV40" s="22">
        <f>AV75/[2]Main!$A$50</f>
        <v>326</v>
      </c>
      <c r="AW40" s="22">
        <f>AW75/[2]Main!$A$50</f>
        <v>326</v>
      </c>
      <c r="AX40" s="22">
        <f>AX75/[2]Main!$A$50</f>
        <v>326</v>
      </c>
      <c r="AY40" s="22">
        <f>AY75/[2]Main!$A$50</f>
        <v>326</v>
      </c>
      <c r="AZ40" s="22">
        <f>AZ75/[2]Main!$A$50</f>
        <v>326</v>
      </c>
      <c r="BA40" s="22">
        <f>BA75/[2]Main!$A$50</f>
        <v>326</v>
      </c>
      <c r="BB40" s="22">
        <f>BB75/[2]Main!$A$50</f>
        <v>326</v>
      </c>
      <c r="BC40" s="22">
        <f>BC75/[2]Main!$A$50</f>
        <v>326</v>
      </c>
      <c r="BD40" s="22">
        <f>BD75/[2]Main!$A$50</f>
        <v>326</v>
      </c>
      <c r="BE40" s="22">
        <f>BE75/[2]Main!$A$50</f>
        <v>326</v>
      </c>
      <c r="BF40" s="22">
        <f>BF75/[2]Main!$A$50</f>
        <v>326</v>
      </c>
      <c r="BG40" s="22">
        <f>BG75/[2]Main!$A$50</f>
        <v>326</v>
      </c>
      <c r="BH40" s="22">
        <f>BH75/[2]Main!$A$50</f>
        <v>326</v>
      </c>
      <c r="BI40" s="22">
        <f>BI75/[2]Main!$A$50</f>
        <v>326</v>
      </c>
    </row>
    <row r="41" spans="1:61" s="1" customForma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1:61" s="1" customFormat="1" ht="21.75" hidden="1" customHeight="1" x14ac:dyDescent="0.2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</row>
    <row r="43" spans="1:61" s="26" customFormat="1" hidden="1" x14ac:dyDescent="0.25">
      <c r="A43" s="24" t="s">
        <v>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6" customFormat="1" hidden="1" x14ac:dyDescent="0.25">
      <c r="A44" s="27" t="s">
        <v>3</v>
      </c>
      <c r="B44" s="25">
        <f>[2]Properties!C897+[2]Properties!C910+[2]Income!D590+[2]NewBuild!C2596</f>
        <v>37422509.539999992</v>
      </c>
      <c r="C44" s="28">
        <f>[2]Properties!D897+[2]Properties!D910+[2]Income!E590+[2]NewBuild!D2596</f>
        <v>40085973.890000001</v>
      </c>
      <c r="D44" s="25">
        <f>[2]Properties!E897+[2]Properties!E910+[2]Income!F590+[2]NewBuild!E2596</f>
        <v>41438848.979634553</v>
      </c>
      <c r="E44" s="25">
        <f>[2]Properties!F897+[2]Properties!F910+[2]Income!G590+[2]NewBuild!F2596</f>
        <v>42970710.862543747</v>
      </c>
      <c r="F44" s="25">
        <f>[2]Properties!G897+[2]Properties!G910+[2]Income!H590+[2]NewBuild!G2596</f>
        <v>44503669.74224437</v>
      </c>
      <c r="G44" s="25">
        <f>[2]Properties!H897+[2]Properties!H910+[2]Income!I590+[2]NewBuild!H2596</f>
        <v>45939077.495906569</v>
      </c>
      <c r="H44" s="25">
        <f>[2]Properties!I897+[2]Properties!I910+[2]Income!J590+[2]NewBuild!I2596</f>
        <v>47416197.729264483</v>
      </c>
      <c r="I44" s="25">
        <f>[2]Properties!J897+[2]Properties!J910+[2]Income!K590+[2]NewBuild!J2596</f>
        <v>49856527.686219864</v>
      </c>
      <c r="J44" s="25">
        <f>[2]Properties!K897+[2]Properties!K910+[2]Income!L590+[2]NewBuild!K2596</f>
        <v>50529168.313246489</v>
      </c>
      <c r="K44" s="25">
        <f>[2]Properties!L897+[2]Properties!L910+[2]Income!M590+[2]NewBuild!L2596</f>
        <v>52141660.190398604</v>
      </c>
      <c r="L44" s="25">
        <f>[2]Properties!M897+[2]Properties!M910+[2]Income!N590+[2]NewBuild!M2596</f>
        <v>53872242.680895299</v>
      </c>
      <c r="M44" s="25">
        <f>[2]Properties!N897+[2]Properties!N910+[2]Income!O590+[2]NewBuild!N2596</f>
        <v>55700941.57773906</v>
      </c>
      <c r="N44" s="25">
        <f>[2]Properties!O897+[2]Properties!O910+[2]Income!P590+[2]NewBuild!O2596</f>
        <v>57393336.562195241</v>
      </c>
      <c r="O44" s="25">
        <f>[2]Properties!P897+[2]Properties!P910+[2]Income!Q590+[2]NewBuild!P2596</f>
        <v>60137664.421775684</v>
      </c>
      <c r="P44" s="25">
        <f>[2]Properties!Q897+[2]Properties!Q910+[2]Income!R590+[2]NewBuild!Q2596</f>
        <v>60807365.932023831</v>
      </c>
      <c r="Q44" s="25">
        <f>[2]Properties!R897+[2]Properties!R910+[2]Income!S590+[2]NewBuild!R2596</f>
        <v>62589754.104965791</v>
      </c>
      <c r="R44" s="25">
        <f>[2]Properties!S897+[2]Properties!S910+[2]Income!T590+[2]NewBuild!S2596</f>
        <v>64424356.676762037</v>
      </c>
      <c r="S44" s="25">
        <f>[2]Properties!T897+[2]Properties!T910+[2]Income!U590+[2]NewBuild!T2596</f>
        <v>66312701.620377153</v>
      </c>
      <c r="T44" s="25">
        <f>[2]Properties!U897+[2]Properties!U910+[2]Income!V590+[2]NewBuild!U2596</f>
        <v>68256361.553943962</v>
      </c>
      <c r="U44" s="25">
        <f>[2]Properties!V897+[2]Properties!V910+[2]Income!W590+[2]NewBuild!V2596</f>
        <v>71522100.300547972</v>
      </c>
      <c r="V44" s="25">
        <f>[2]Properties!W897+[2]Properties!W910+[2]Income!X590+[2]NewBuild!W2596</f>
        <v>72316147.938213661</v>
      </c>
      <c r="W44" s="25">
        <f>[2]Properties!X897+[2]Properties!X910+[2]Income!Y590+[2]NewBuild!X2596</f>
        <v>74435654.75801383</v>
      </c>
      <c r="X44" s="25">
        <f>[2]Properties!Y897+[2]Properties!Y910+[2]Income!Z590+[2]NewBuild!Y2596</f>
        <v>76617240.103393108</v>
      </c>
      <c r="Y44" s="25">
        <f>[2]Properties!Z897+[2]Properties!Z910+[2]Income!AA590+[2]NewBuild!Z2596</f>
        <v>78862720.119906589</v>
      </c>
      <c r="Z44" s="25">
        <f>[2]Properties!AA897+[2]Properties!AA910+[2]Income!AB590+[2]NewBuild!AA2596</f>
        <v>81173963.999746248</v>
      </c>
      <c r="AA44" s="25">
        <f>[2]Properties!AB897+[2]Properties!AB910+[2]Income!AC590+[2]NewBuild!AB2596</f>
        <v>85060006.294716433</v>
      </c>
      <c r="AB44" s="25">
        <f>[2]Properties!AC897+[2]Properties!AC910+[2]Income!AD590+[2]NewBuild!AC2596</f>
        <v>86001494.673219696</v>
      </c>
      <c r="AC44" s="25">
        <f>[2]Properties!AD897+[2]Properties!AD910+[2]Income!AE590+[2]NewBuild!AD2596</f>
        <v>88521799.22583732</v>
      </c>
      <c r="AD44" s="25">
        <f>[2]Properties!AE897+[2]Properties!AE910+[2]Income!AF590+[2]NewBuild!AE2596</f>
        <v>91115906.48204188</v>
      </c>
      <c r="AE44" s="25">
        <f>[2]Properties!AF897+[2]Properties!AF910+[2]Income!AG590+[2]NewBuild!AF2596</f>
        <v>93785974.978223309</v>
      </c>
      <c r="AF44" s="25">
        <f>[2]Properties!AG897+[2]Properties!AG910+[2]Income!AH590+[2]NewBuild!AG2596</f>
        <v>96534226.275165707</v>
      </c>
      <c r="AG44" s="25">
        <f>[2]Properties!AH897+[2]Properties!AH910+[2]Income!AI590+[2]NewBuild!AH2596</f>
        <v>101158179.45749435</v>
      </c>
      <c r="AH44" s="25">
        <f>[2]Properties!AI897+[2]Properties!AI910+[2]Income!AJ590+[2]NewBuild!AI2596</f>
        <v>102274489.70667367</v>
      </c>
      <c r="AI44" s="25">
        <f>[2]Properties!AJ897+[2]Properties!AJ910+[2]Income!AK590+[2]NewBuild!AJ2596</f>
        <v>105271276.87839615</v>
      </c>
      <c r="AJ44" s="25">
        <f>[2]Properties!AK897+[2]Properties!AK910+[2]Income!AL590+[2]NewBuild!AK2596</f>
        <v>108355800.87045969</v>
      </c>
      <c r="AK44" s="25">
        <f>[2]Properties!AL897+[2]Properties!AL910+[2]Income!AM590+[2]NewBuild!AL2596</f>
        <v>111530626.99826092</v>
      </c>
      <c r="AL44" s="25">
        <f>[2]Properties!AM897+[2]Properties!AM910+[2]Income!AN590+[2]NewBuild!AM2596</f>
        <v>114798395.45029202</v>
      </c>
      <c r="AM44" s="25">
        <f>[2]Properties!AN897+[2]Properties!AN910+[2]Income!AO590+[2]NewBuild!AN2596</f>
        <v>120300113.51181728</v>
      </c>
      <c r="AN44" s="25">
        <f>[2]Properties!AO897+[2]Properties!AO910+[2]Income!AP590+[2]NewBuild!AO2596</f>
        <v>121623707.59178008</v>
      </c>
      <c r="AO44" s="25">
        <f>[2]Properties!AP897+[2]Properties!AP910+[2]Income!AQ590+[2]NewBuild!AP2596</f>
        <v>125186925.96506596</v>
      </c>
      <c r="AP44" s="25">
        <f>[2]Properties!AQ897+[2]Properties!AQ910+[2]Income!AR590+[2]NewBuild!AQ2596</f>
        <v>128854440.71485065</v>
      </c>
      <c r="AQ44" s="25">
        <f>[2]Properties!AR897+[2]Properties!AR910+[2]Income!AS590+[2]NewBuild!AR2596</f>
        <v>132629300.39412917</v>
      </c>
      <c r="AR44" s="25">
        <f>[2]Properties!AS897+[2]Properties!AS910+[2]Income!AT590+[2]NewBuild!AS2596</f>
        <v>136514642.49812704</v>
      </c>
      <c r="AS44" s="25">
        <f>[2]Properties!AT897+[2]Properties!AT910+[2]Income!AU590+[2]NewBuild!AT2596</f>
        <v>143060422.46359116</v>
      </c>
      <c r="AT44" s="25">
        <f>[2]Properties!AU897+[2]Properties!AU910+[2]Income!AV590+[2]NewBuild!AU2596</f>
        <v>144629784.28013498</v>
      </c>
      <c r="AU44" s="25">
        <f>[2]Properties!AV897+[2]Properties!AV910+[2]Income!AW590+[2]NewBuild!AV2596</f>
        <v>148866327.3365795</v>
      </c>
      <c r="AV44" s="25">
        <f>[2]Properties!AW897+[2]Properties!AW910+[2]Income!AX590+[2]NewBuild!AW2596</f>
        <v>153226845.1365782</v>
      </c>
      <c r="AW44" s="25">
        <f>[2]Properties!AX897+[2]Properties!AX910+[2]Income!AY590+[2]NewBuild!AX2596</f>
        <v>157714960.25377297</v>
      </c>
      <c r="AX44" s="25">
        <f>[2]Properties!AY897+[2]Properties!AY910+[2]Income!AZ590+[2]NewBuild!AY2596</f>
        <v>162334400.90807825</v>
      </c>
      <c r="AY44" s="25">
        <f>[2]Properties!AZ897+[2]Properties!AZ910+[2]Income!BA590+[2]NewBuild!AZ2596</f>
        <v>170121968.11763993</v>
      </c>
      <c r="AZ44" s="25">
        <f>[2]Properties!BA897+[2]Properties!BA910+[2]Income!BB590+[2]NewBuild!BA2596</f>
        <v>171982718.46880481</v>
      </c>
      <c r="BA44" s="25">
        <f>[2]Properties!BB897+[2]Properties!BB910+[2]Income!BC590+[2]NewBuild!BB2596</f>
        <v>177019608.15564114</v>
      </c>
      <c r="BB44" s="25">
        <f>[2]Properties!BC897+[2]Properties!BC910+[2]Income!BD590+[2]NewBuild!BC2596</f>
        <v>182203855.54338801</v>
      </c>
      <c r="BC44" s="25">
        <f>[2]Properties!BD897+[2]Properties!BD910+[2]Income!BE590+[2]NewBuild!BD2596</f>
        <v>187539765.00683212</v>
      </c>
      <c r="BD44" s="25">
        <f>[2]Properties!BE897+[2]Properties!BE910+[2]Income!BF590+[2]NewBuild!BE2596</f>
        <v>193031766.39745456</v>
      </c>
      <c r="BE44" s="25">
        <f>[2]Properties!BF897+[2]Properties!BF910+[2]Income!BG590+[2]NewBuild!BF2596</f>
        <v>202296196.41088563</v>
      </c>
      <c r="BF44" s="25">
        <f>[2]Properties!BG897+[2]Properties!BG910+[2]Income!BH590+[2]NewBuild!BG2596</f>
        <v>204502413.74612167</v>
      </c>
      <c r="BG44" s="25">
        <f>[2]Properties!BH897+[2]Properties!BH910+[2]Income!BI590+[2]NewBuild!BH2596</f>
        <v>210490580.1585395</v>
      </c>
      <c r="BH44" s="25">
        <f>[2]Properties!BI897+[2]Properties!BI910+[2]Income!BJ590+[2]NewBuild!BI2596</f>
        <v>216653887.24487981</v>
      </c>
      <c r="BI44" s="25">
        <f>[2]Properties!BJ897+[2]Properties!BJ910+[2]Income!BK590+[2]NewBuild!BJ2596</f>
        <v>222997449.12840238</v>
      </c>
    </row>
    <row r="45" spans="1:61" s="26" customFormat="1" hidden="1" x14ac:dyDescent="0.25">
      <c r="A45" s="27" t="s">
        <v>4</v>
      </c>
      <c r="B45" s="25">
        <f>-[2]Properties!C925+[2]NewBuild!C2597</f>
        <v>-205075.35227919993</v>
      </c>
      <c r="C45" s="28">
        <f>-[2]Properties!D925+[2]NewBuild!D2597</f>
        <v>-721547.53001999995</v>
      </c>
      <c r="D45" s="25">
        <f>-[2]Properties!E925+[2]NewBuild!E2597</f>
        <v>-662359.01497190283</v>
      </c>
      <c r="E45" s="25">
        <f>-[2]Properties!F925+[2]NewBuild!F2597</f>
        <v>-600595.50010179682</v>
      </c>
      <c r="F45" s="25">
        <f>-[2]Properties!G925+[2]NewBuild!G2597</f>
        <v>-534599.07286101463</v>
      </c>
      <c r="G45" s="25">
        <f>-[2]Properties!H925+[2]NewBuild!H2597</f>
        <v>-551985.40967162955</v>
      </c>
      <c r="H45" s="25">
        <f>-[2]Properties!I925+[2]NewBuild!I2597</f>
        <v>-569879.51497536991</v>
      </c>
      <c r="I45" s="25">
        <f>-[2]Properties!J925+[2]NewBuild!J2597</f>
        <v>-599349.66254032252</v>
      </c>
      <c r="J45" s="25">
        <f>-[2]Properties!K925+[2]NewBuild!K2597</f>
        <v>-607609.68952873617</v>
      </c>
      <c r="K45" s="25">
        <f>-[2]Properties!L925+[2]NewBuild!L2597</f>
        <v>-627153.13733607298</v>
      </c>
      <c r="L45" s="25">
        <f>-[2]Properties!M925+[2]NewBuild!M2597</f>
        <v>-648106.97658297315</v>
      </c>
      <c r="M45" s="25">
        <f>-[2]Properties!N925+[2]NewBuild!N2597</f>
        <v>-670216.46703342395</v>
      </c>
      <c r="N45" s="25">
        <f>-[2]Properties!O925+[2]NewBuild!O2597</f>
        <v>-690600.01485261205</v>
      </c>
      <c r="O45" s="25">
        <f>-[2]Properties!P925+[2]NewBuild!P2597</f>
        <v>-723578.94857023412</v>
      </c>
      <c r="P45" s="25">
        <f>-[2]Properties!Q925+[2]NewBuild!Q2597</f>
        <v>-731663.54108093504</v>
      </c>
      <c r="Q45" s="25">
        <f>-[2]Properties!R925+[2]NewBuild!R2597</f>
        <v>-753101.57790365478</v>
      </c>
      <c r="R45" s="25">
        <f>-[2]Properties!S925+[2]NewBuild!S2597</f>
        <v>-775167.42198131129</v>
      </c>
      <c r="S45" s="25">
        <f>-[2]Properties!T925+[2]NewBuild!T2597</f>
        <v>-797879.43985119683</v>
      </c>
      <c r="T45" s="25">
        <f>-[2]Properties!U925+[2]NewBuild!U2597</f>
        <v>-821256.5345641654</v>
      </c>
      <c r="U45" s="25">
        <f>-[2]Properties!V925+[2]NewBuild!V2597</f>
        <v>-860499.90442133462</v>
      </c>
      <c r="V45" s="25">
        <f>-[2]Properties!W925+[2]NewBuild!W2597</f>
        <v>-870084.34359369171</v>
      </c>
      <c r="W45" s="25">
        <f>-[2]Properties!X925+[2]NewBuild!X2597</f>
        <v>-895575.68963967194</v>
      </c>
      <c r="X45" s="25">
        <f>-[2]Properties!Y925+[2]NewBuild!Y2597</f>
        <v>-921813.40959781082</v>
      </c>
      <c r="Y45" s="25">
        <f>-[2]Properties!Z925+[2]NewBuild!Z2597</f>
        <v>-948819.33300490002</v>
      </c>
      <c r="Z45" s="25">
        <f>-[2]Properties!AA925+[2]NewBuild!AA2597</f>
        <v>-976615.92685212649</v>
      </c>
      <c r="AA45" s="25">
        <f>-[2]Properties!AB925+[2]NewBuild!AB2597</f>
        <v>-1023311.6433631479</v>
      </c>
      <c r="AB45" s="25">
        <f>-[2]Properties!AC925+[2]NewBuild!AC2597</f>
        <v>-1034674.2931008509</v>
      </c>
      <c r="AC45" s="25">
        <f>-[2]Properties!AD925+[2]NewBuild!AD2597</f>
        <v>-1064984.3566578177</v>
      </c>
      <c r="AD45" s="25">
        <f>-[2]Properties!AE925+[2]NewBuild!AE2597</f>
        <v>-1096181.7128809667</v>
      </c>
      <c r="AE45" s="25">
        <f>-[2]Properties!AF925+[2]NewBuild!AF2597</f>
        <v>-1128292.3057125555</v>
      </c>
      <c r="AF45" s="25">
        <f>-[2]Properties!AG925+[2]NewBuild!AG2597</f>
        <v>-1161342.8364252113</v>
      </c>
      <c r="AG45" s="25">
        <f>-[2]Properties!AH925+[2]NewBuild!AH2597</f>
        <v>-1216903.5776412354</v>
      </c>
      <c r="AH45" s="25">
        <f>-[2]Properties!AI925+[2]NewBuild!AI2597</f>
        <v>-1230374.4362351699</v>
      </c>
      <c r="AI45" s="25">
        <f>-[2]Properties!AJ925+[2]NewBuild!AJ2597</f>
        <v>-1266412.8962897167</v>
      </c>
      <c r="AJ45" s="25">
        <f>-[2]Properties!AK925+[2]NewBuild!AK2597</f>
        <v>-1303506.1235382033</v>
      </c>
      <c r="AK45" s="25">
        <f>-[2]Properties!AL925+[2]NewBuild!AL2597</f>
        <v>-1341684.9498991352</v>
      </c>
      <c r="AL45" s="25">
        <f>-[2]Properties!AM925+[2]NewBuild!AM2597</f>
        <v>-1380981.1069715084</v>
      </c>
      <c r="AM45" s="25">
        <f>-[2]Properties!AN925+[2]NewBuild!AN2597</f>
        <v>-1447086.7327490116</v>
      </c>
      <c r="AN45" s="25">
        <f>-[2]Properties!AO925+[2]NewBuild!AO2597</f>
        <v>-1463056.9959737454</v>
      </c>
      <c r="AO45" s="25">
        <f>-[2]Properties!AP925+[2]NewBuild!AP2597</f>
        <v>-1505904.9290749857</v>
      </c>
      <c r="AP45" s="25">
        <f>-[2]Properties!AQ925+[2]NewBuild!AQ2597</f>
        <v>-1550006.6515097567</v>
      </c>
      <c r="AQ45" s="25">
        <f>-[2]Properties!AR925+[2]NewBuild!AR2597</f>
        <v>-1595398.8017343876</v>
      </c>
      <c r="AR45" s="25">
        <f>-[2]Properties!AS925+[2]NewBuild!AS2597</f>
        <v>-1642119.0869074832</v>
      </c>
      <c r="AS45" s="25">
        <f>-[2]Properties!AT925+[2]NewBuild!AT2597</f>
        <v>-1720767.0309163015</v>
      </c>
      <c r="AT45" s="25">
        <f>-[2]Properties!AU925+[2]NewBuild!AU2597</f>
        <v>-1739700.4217486575</v>
      </c>
      <c r="AU45" s="25">
        <f>-[2]Properties!AV925+[2]NewBuild!AV2597</f>
        <v>-1790642.5136856679</v>
      </c>
      <c r="AV45" s="25">
        <f>-[2]Properties!AW925+[2]NewBuild!AW2597</f>
        <v>-1843074.8919268199</v>
      </c>
      <c r="AW45" s="25">
        <f>-[2]Properties!AX925+[2]NewBuild!AX2597</f>
        <v>-1897041.0920903541</v>
      </c>
      <c r="AX45" s="25">
        <f>-[2]Properties!AY925+[2]NewBuild!AY2597</f>
        <v>-1952585.9191681447</v>
      </c>
      <c r="AY45" s="25">
        <f>-[2]Properties!AZ925+[2]NewBuild!AZ2597</f>
        <v>-2046151.0533896647</v>
      </c>
      <c r="AZ45" s="25">
        <f>-[2]Properties!BA925+[2]NewBuild!BA2597</f>
        <v>-2068597.243503093</v>
      </c>
      <c r="BA45" s="25">
        <f>-[2]Properties!BB925+[2]NewBuild!BB2597</f>
        <v>-2129160.0352920648</v>
      </c>
      <c r="BB45" s="25">
        <f>-[2]Properties!BC925+[2]NewBuild!BC2597</f>
        <v>-2191494.1223806366</v>
      </c>
      <c r="BC45" s="25">
        <f>-[2]Properties!BD925+[2]NewBuild!BD2597</f>
        <v>-2255651.2323384653</v>
      </c>
      <c r="BD45" s="25">
        <f>-[2]Properties!BE925+[2]NewBuild!BE2597</f>
        <v>-2321684.6003323467</v>
      </c>
      <c r="BE45" s="25">
        <f>-[2]Properties!BF925+[2]NewBuild!BF2597</f>
        <v>-2432990.3455825918</v>
      </c>
      <c r="BF45" s="25">
        <f>-[2]Properties!BG925+[2]NewBuild!BG2597</f>
        <v>-2459600.8533217236</v>
      </c>
      <c r="BG45" s="25">
        <f>-[2]Properties!BH925+[2]NewBuild!BH2597</f>
        <v>-2531598.1474799439</v>
      </c>
      <c r="BH45" s="25">
        <f>-[2]Properties!BI925+[2]NewBuild!BI2597</f>
        <v>-2605700.6121554645</v>
      </c>
      <c r="BI45" s="25">
        <f>-[2]Properties!BJ925+[2]NewBuild!BJ2597</f>
        <v>-2681969.7038881578</v>
      </c>
    </row>
    <row r="46" spans="1:61" s="26" customFormat="1" hidden="1" x14ac:dyDescent="0.25">
      <c r="A46" s="27" t="s">
        <v>31</v>
      </c>
      <c r="B46" s="25">
        <f>[2]Income!D542+[2]Income!D554</f>
        <v>768266</v>
      </c>
      <c r="C46" s="28">
        <f>[2]Income!E542+[2]Income!E554</f>
        <v>937132</v>
      </c>
      <c r="D46" s="25">
        <f>[2]Income!F542+[2]Income!F554</f>
        <v>1083560.2999999998</v>
      </c>
      <c r="E46" s="25">
        <f>[2]Income!G542+[2]Income!G554</f>
        <v>1194699.3074999999</v>
      </c>
      <c r="F46" s="25">
        <f>[2]Income!H542+[2]Income!H554</f>
        <v>1278411.3214375</v>
      </c>
      <c r="G46" s="25">
        <f>[2]Income!I542+[2]Income!I554</f>
        <v>1310371.6044734372</v>
      </c>
      <c r="H46" s="25">
        <f>[2]Income!J542+[2]Income!J554</f>
        <v>1343130.894585273</v>
      </c>
      <c r="I46" s="25">
        <f>[2]Income!K542+[2]Income!K554</f>
        <v>1376709.1669499048</v>
      </c>
      <c r="J46" s="25">
        <f>[2]Income!L542+[2]Income!L554</f>
        <v>1411126.8961236521</v>
      </c>
      <c r="K46" s="25">
        <f>[2]Income!M542+[2]Income!M554</f>
        <v>1446405.0685267434</v>
      </c>
      <c r="L46" s="25">
        <f>[2]Income!N542+[2]Income!N554</f>
        <v>1482565.1952399118</v>
      </c>
      <c r="M46" s="25">
        <f>[2]Income!O542+[2]Income!O554</f>
        <v>1519629.3251209091</v>
      </c>
      <c r="N46" s="25">
        <f>[2]Income!P542+[2]Income!P554</f>
        <v>1557620.058248932</v>
      </c>
      <c r="O46" s="25">
        <f>[2]Income!Q542+[2]Income!Q554</f>
        <v>1596560.5597051552</v>
      </c>
      <c r="P46" s="25">
        <f>[2]Income!R542+[2]Income!R554</f>
        <v>1636474.573697784</v>
      </c>
      <c r="Q46" s="25">
        <f>[2]Income!S542+[2]Income!S554</f>
        <v>1677386.4380402283</v>
      </c>
      <c r="R46" s="25">
        <f>[2]Income!T542+[2]Income!T554</f>
        <v>1719321.0989912339</v>
      </c>
      <c r="S46" s="25">
        <f>[2]Income!U542+[2]Income!U554</f>
        <v>1762304.1264660147</v>
      </c>
      <c r="T46" s="25">
        <f>[2]Income!V542+[2]Income!V554</f>
        <v>1806361.7296276647</v>
      </c>
      <c r="U46" s="25">
        <f>[2]Income!W542+[2]Income!W554</f>
        <v>1851520.7728683562</v>
      </c>
      <c r="V46" s="25">
        <f>[2]Income!X542+[2]Income!X554</f>
        <v>1897808.7921900649</v>
      </c>
      <c r="W46" s="25">
        <f>[2]Income!Y542+[2]Income!Y554</f>
        <v>1945254.0119948164</v>
      </c>
      <c r="X46" s="25">
        <f>[2]Income!Z542+[2]Income!Z554</f>
        <v>1993885.3622946865</v>
      </c>
      <c r="Y46" s="25">
        <f>[2]Income!AA542+[2]Income!AA554</f>
        <v>2043732.4963520532</v>
      </c>
      <c r="Z46" s="25">
        <f>[2]Income!AB542+[2]Income!AB554</f>
        <v>2094825.8087608544</v>
      </c>
      <c r="AA46" s="25">
        <f>[2]Income!AC542+[2]Income!AC554</f>
        <v>2147196.4539798759</v>
      </c>
      <c r="AB46" s="25">
        <f>[2]Income!AD542+[2]Income!AD554</f>
        <v>2200876.3653293722</v>
      </c>
      <c r="AC46" s="25">
        <f>[2]Income!AE542+[2]Income!AE554</f>
        <v>2255898.2744626068</v>
      </c>
      <c r="AD46" s="25">
        <f>[2]Income!AF542+[2]Income!AF554</f>
        <v>2312295.7313241716</v>
      </c>
      <c r="AE46" s="25">
        <f>[2]Income!AG542+[2]Income!AG554</f>
        <v>2370103.1246072757</v>
      </c>
      <c r="AF46" s="25">
        <f>[2]Income!AH542+[2]Income!AH554</f>
        <v>2429355.7027224572</v>
      </c>
      <c r="AG46" s="25">
        <f>[2]Income!AI542+[2]Income!AI554</f>
        <v>2490089.5952905184</v>
      </c>
      <c r="AH46" s="25">
        <f>[2]Income!AJ542+[2]Income!AJ554</f>
        <v>2552341.8351727813</v>
      </c>
      <c r="AI46" s="25">
        <f>[2]Income!AK542+[2]Income!AK554</f>
        <v>2616150.3810521001</v>
      </c>
      <c r="AJ46" s="25">
        <f>[2]Income!AL542+[2]Income!AL554</f>
        <v>2681554.1405784027</v>
      </c>
      <c r="AK46" s="25">
        <f>[2]Income!AM542+[2]Income!AM554</f>
        <v>2748592.9940928621</v>
      </c>
      <c r="AL46" s="25">
        <f>[2]Income!AN542+[2]Income!AN554</f>
        <v>2817307.8189451834</v>
      </c>
      <c r="AM46" s="25">
        <f>[2]Income!AO542+[2]Income!AO554</f>
        <v>2887740.5144188134</v>
      </c>
      <c r="AN46" s="25">
        <f>[2]Income!AP542+[2]Income!AP554</f>
        <v>2959934.0272792829</v>
      </c>
      <c r="AO46" s="25">
        <f>[2]Income!AQ542+[2]Income!AQ554</f>
        <v>3033932.3779612654</v>
      </c>
      <c r="AP46" s="25">
        <f>[2]Income!AR542+[2]Income!AR554</f>
        <v>3109780.6874102969</v>
      </c>
      <c r="AQ46" s="25">
        <f>[2]Income!AS542+[2]Income!AS554</f>
        <v>3187525.2045955537</v>
      </c>
      <c r="AR46" s="25">
        <f>[2]Income!AT542+[2]Income!AT554</f>
        <v>3267213.3347104425</v>
      </c>
      <c r="AS46" s="25">
        <f>[2]Income!AU542+[2]Income!AU554</f>
        <v>3348893.6680782037</v>
      </c>
      <c r="AT46" s="25">
        <f>[2]Income!AV542+[2]Income!AV554</f>
        <v>3432616.0097801578</v>
      </c>
      <c r="AU46" s="25">
        <f>[2]Income!AW542+[2]Income!AW554</f>
        <v>3518431.4100246616</v>
      </c>
      <c r="AV46" s="25">
        <f>[2]Income!AX542+[2]Income!AX554</f>
        <v>3606392.1952752783</v>
      </c>
      <c r="AW46" s="25">
        <f>[2]Income!AY542+[2]Income!AY554</f>
        <v>3696552.0001571598</v>
      </c>
      <c r="AX46" s="25">
        <f>[2]Income!AZ542+[2]Income!AZ554</f>
        <v>3788965.8001610888</v>
      </c>
      <c r="AY46" s="25">
        <f>[2]Income!BA542+[2]Income!BA554</f>
        <v>3883689.9451651154</v>
      </c>
      <c r="AZ46" s="25">
        <f>[2]Income!BB542+[2]Income!BB554</f>
        <v>3980782.193794243</v>
      </c>
      <c r="BA46" s="25">
        <f>[2]Income!BC542+[2]Income!BC554</f>
        <v>4080301.7486390993</v>
      </c>
      <c r="BB46" s="25">
        <f>[2]Income!BD542+[2]Income!BD554</f>
        <v>4182309.2923550764</v>
      </c>
      <c r="BC46" s="25">
        <f>[2]Income!BE542+[2]Income!BE554</f>
        <v>4286867.0246639531</v>
      </c>
      <c r="BD46" s="25">
        <f>[2]Income!BF542+[2]Income!BF554</f>
        <v>4394038.7002805509</v>
      </c>
      <c r="BE46" s="25">
        <f>[2]Income!BG542+[2]Income!BG554</f>
        <v>4503889.6677875649</v>
      </c>
      <c r="BF46" s="25">
        <f>[2]Income!BH542+[2]Income!BH554</f>
        <v>4616486.9094822537</v>
      </c>
      <c r="BG46" s="25">
        <f>[2]Income!BI542+[2]Income!BI554</f>
        <v>4731899.0822193101</v>
      </c>
      <c r="BH46" s="25">
        <f>[2]Income!BJ542+[2]Income!BJ554</f>
        <v>4850196.5592747927</v>
      </c>
      <c r="BI46" s="25">
        <f>[2]Income!BK542+[2]Income!BK554</f>
        <v>4971451.4732566616</v>
      </c>
    </row>
    <row r="47" spans="1:61" s="26" customFormat="1" hidden="1" x14ac:dyDescent="0.25">
      <c r="A47" s="27" t="s">
        <v>32</v>
      </c>
      <c r="B47" s="25">
        <f>[2]Income!D566</f>
        <v>2505958</v>
      </c>
      <c r="C47" s="28">
        <f>[2]Income!E566</f>
        <v>725146</v>
      </c>
      <c r="D47" s="25">
        <f>[2]Income!F566</f>
        <v>610024.64999999991</v>
      </c>
      <c r="E47" s="25">
        <f>[2]Income!G566</f>
        <v>625275.26624999999</v>
      </c>
      <c r="F47" s="25">
        <f>[2]Income!H566</f>
        <v>640907.14790624997</v>
      </c>
      <c r="G47" s="25">
        <f>[2]Income!I566</f>
        <v>656929.82660390611</v>
      </c>
      <c r="H47" s="25">
        <f>[2]Income!J566</f>
        <v>673353.07226900372</v>
      </c>
      <c r="I47" s="25">
        <f>[2]Income!K566</f>
        <v>690186.89907572872</v>
      </c>
      <c r="J47" s="25">
        <f>[2]Income!L566</f>
        <v>707441.5715526219</v>
      </c>
      <c r="K47" s="25">
        <f>[2]Income!M566</f>
        <v>725127.61084143736</v>
      </c>
      <c r="L47" s="25">
        <f>[2]Income!N566</f>
        <v>743255.80111247313</v>
      </c>
      <c r="M47" s="25">
        <f>[2]Income!O566</f>
        <v>761837.19614028488</v>
      </c>
      <c r="N47" s="25">
        <f>[2]Income!P566</f>
        <v>780883.126043792</v>
      </c>
      <c r="O47" s="25">
        <f>[2]Income!Q566</f>
        <v>800405.20419488673</v>
      </c>
      <c r="P47" s="25">
        <f>[2]Income!R566</f>
        <v>820415.33429975889</v>
      </c>
      <c r="Q47" s="25">
        <f>[2]Income!S566</f>
        <v>840925.7176572528</v>
      </c>
      <c r="R47" s="25">
        <f>[2]Income!T566</f>
        <v>861948.86059868394</v>
      </c>
      <c r="S47" s="25">
        <f>[2]Income!U566</f>
        <v>883497.58211365098</v>
      </c>
      <c r="T47" s="25">
        <f>[2]Income!V566</f>
        <v>905585.0216664921</v>
      </c>
      <c r="U47" s="25">
        <f>[2]Income!W566</f>
        <v>928224.64720815432</v>
      </c>
      <c r="V47" s="25">
        <f>[2]Income!X566</f>
        <v>951430.26338835817</v>
      </c>
      <c r="W47" s="25">
        <f>[2]Income!Y566</f>
        <v>975216.01997306698</v>
      </c>
      <c r="X47" s="25">
        <f>[2]Income!Z566</f>
        <v>999596.42047239351</v>
      </c>
      <c r="Y47" s="25">
        <f>[2]Income!AA566</f>
        <v>1024586.3309842033</v>
      </c>
      <c r="Z47" s="25">
        <f>[2]Income!AB566</f>
        <v>1050200.9892588083</v>
      </c>
      <c r="AA47" s="25">
        <f>[2]Income!AC566</f>
        <v>1076456.0139902784</v>
      </c>
      <c r="AB47" s="25">
        <f>[2]Income!AD566</f>
        <v>1103367.4143400353</v>
      </c>
      <c r="AC47" s="25">
        <f>[2]Income!AE566</f>
        <v>1130951.5996985361</v>
      </c>
      <c r="AD47" s="25">
        <f>[2]Income!AF566</f>
        <v>1159225.3896909994</v>
      </c>
      <c r="AE47" s="25">
        <f>[2]Income!AG566</f>
        <v>1188206.0244332743</v>
      </c>
      <c r="AF47" s="25">
        <f>[2]Income!AH566</f>
        <v>1217911.1750441059</v>
      </c>
      <c r="AG47" s="25">
        <f>[2]Income!AI566</f>
        <v>1248358.9544202085</v>
      </c>
      <c r="AH47" s="25">
        <f>[2]Income!AJ566</f>
        <v>1279567.9282807135</v>
      </c>
      <c r="AI47" s="25">
        <f>[2]Income!AK566</f>
        <v>1311557.1264877312</v>
      </c>
      <c r="AJ47" s="25">
        <f>[2]Income!AL566</f>
        <v>1344346.0546499244</v>
      </c>
      <c r="AK47" s="25">
        <f>[2]Income!AM566</f>
        <v>1377954.7060161722</v>
      </c>
      <c r="AL47" s="25">
        <f>[2]Income!AN566</f>
        <v>1412403.5736665765</v>
      </c>
      <c r="AM47" s="25">
        <f>[2]Income!AO566</f>
        <v>1447713.6630082408</v>
      </c>
      <c r="AN47" s="25">
        <f>[2]Income!AP566</f>
        <v>1483906.5045834468</v>
      </c>
      <c r="AO47" s="25">
        <f>[2]Income!AQ566</f>
        <v>1521004.1671980328</v>
      </c>
      <c r="AP47" s="25">
        <f>[2]Income!AR566</f>
        <v>1559029.2713779835</v>
      </c>
      <c r="AQ47" s="25">
        <f>[2]Income!AS566</f>
        <v>1598005.0031624329</v>
      </c>
      <c r="AR47" s="25">
        <f>[2]Income!AT566</f>
        <v>1637955.1282414936</v>
      </c>
      <c r="AS47" s="25">
        <f>[2]Income!AU566</f>
        <v>1678904.0064475311</v>
      </c>
      <c r="AT47" s="25">
        <f>[2]Income!AV566</f>
        <v>1720876.6066087191</v>
      </c>
      <c r="AU47" s="25">
        <f>[2]Income!AW566</f>
        <v>1763898.5217739369</v>
      </c>
      <c r="AV47" s="25">
        <f>[2]Income!AX566</f>
        <v>1807995.9848182853</v>
      </c>
      <c r="AW47" s="25">
        <f>[2]Income!AY566</f>
        <v>1853195.8844387424</v>
      </c>
      <c r="AX47" s="25">
        <f>[2]Income!AZ566</f>
        <v>1899525.781549711</v>
      </c>
      <c r="AY47" s="25">
        <f>[2]Income!BA566</f>
        <v>1947013.9260884535</v>
      </c>
      <c r="AZ47" s="25">
        <f>[2]Income!BB566</f>
        <v>1995689.2742406647</v>
      </c>
      <c r="BA47" s="25">
        <f>[2]Income!BC566</f>
        <v>2045581.5060966813</v>
      </c>
      <c r="BB47" s="25">
        <f>[2]Income!BD566</f>
        <v>2096721.043749098</v>
      </c>
      <c r="BC47" s="25">
        <f>[2]Income!BE566</f>
        <v>2149139.0698428252</v>
      </c>
      <c r="BD47" s="25">
        <f>[2]Income!BF566</f>
        <v>2202867.5465888958</v>
      </c>
      <c r="BE47" s="25">
        <f>[2]Income!BG566</f>
        <v>2257939.2352536181</v>
      </c>
      <c r="BF47" s="25">
        <f>[2]Income!BH566</f>
        <v>2314387.7161349584</v>
      </c>
      <c r="BG47" s="25">
        <f>[2]Income!BI566</f>
        <v>2372247.4090383323</v>
      </c>
      <c r="BH47" s="25">
        <f>[2]Income!BJ566</f>
        <v>2431553.5942642908</v>
      </c>
      <c r="BI47" s="25">
        <f>[2]Income!BK566</f>
        <v>2492342.4341208972</v>
      </c>
    </row>
    <row r="48" spans="1:61" s="26" customFormat="1" hidden="1" x14ac:dyDescent="0.25">
      <c r="A48" s="27" t="s">
        <v>33</v>
      </c>
      <c r="B48" s="25">
        <f>[2]Income!D578+[2]Financing!C116</f>
        <v>0</v>
      </c>
      <c r="C48" s="28">
        <f>[2]Income!E578+[2]Financing!D116</f>
        <v>321000</v>
      </c>
      <c r="D48" s="25">
        <f>[2]Income!F578+[2]Financing!E116</f>
        <v>329025</v>
      </c>
      <c r="E48" s="25">
        <f>[2]Income!G578+[2]Financing!F116</f>
        <v>337250.625</v>
      </c>
      <c r="F48" s="25">
        <f>[2]Income!H578+[2]Financing!G116</f>
        <v>345681.89062499994</v>
      </c>
      <c r="G48" s="25">
        <f>[2]Income!I578+[2]Financing!H116</f>
        <v>354323.93789062492</v>
      </c>
      <c r="H48" s="25">
        <f>[2]Income!J578+[2]Financing!I116</f>
        <v>363182.03633789049</v>
      </c>
      <c r="I48" s="25">
        <f>[2]Income!K578+[2]Financing!J116</f>
        <v>372261.58724633773</v>
      </c>
      <c r="J48" s="25">
        <f>[2]Income!L578+[2]Financing!K116</f>
        <v>381568.12692749617</v>
      </c>
      <c r="K48" s="25">
        <f>[2]Income!M578+[2]Financing!L116</f>
        <v>391107.3301006835</v>
      </c>
      <c r="L48" s="25">
        <f>[2]Income!N578+[2]Financing!M116</f>
        <v>400885.01335320051</v>
      </c>
      <c r="M48" s="25">
        <f>[2]Income!O578+[2]Financing!N116</f>
        <v>410907.13868703047</v>
      </c>
      <c r="N48" s="25">
        <f>[2]Income!P578+[2]Financing!O116</f>
        <v>421179.81715420622</v>
      </c>
      <c r="O48" s="25">
        <f>[2]Income!Q578+[2]Financing!P116</f>
        <v>431709.31258306134</v>
      </c>
      <c r="P48" s="25">
        <f>[2]Income!R578+[2]Financing!Q116</f>
        <v>442502.04539763788</v>
      </c>
      <c r="Q48" s="25">
        <f>[2]Income!S578+[2]Financing!R116</f>
        <v>453564.59653257875</v>
      </c>
      <c r="R48" s="25">
        <f>[2]Income!T578+[2]Financing!S116</f>
        <v>464903.71144589316</v>
      </c>
      <c r="S48" s="25">
        <f>[2]Income!U578+[2]Financing!T116</f>
        <v>476526.30423204048</v>
      </c>
      <c r="T48" s="25">
        <f>[2]Income!V578+[2]Financing!U116</f>
        <v>488439.46183784143</v>
      </c>
      <c r="U48" s="25">
        <f>[2]Income!W578+[2]Financing!V116</f>
        <v>500650.44838378741</v>
      </c>
      <c r="V48" s="25">
        <f>[2]Income!X578+[2]Financing!W116</f>
        <v>513166.70959338208</v>
      </c>
      <c r="W48" s="25">
        <f>[2]Income!Y578+[2]Financing!X116</f>
        <v>525995.87733321649</v>
      </c>
      <c r="X48" s="25">
        <f>[2]Income!Z578+[2]Financing!Y116</f>
        <v>539145.77426654694</v>
      </c>
      <c r="Y48" s="25">
        <f>[2]Income!AA578+[2]Financing!Z116</f>
        <v>552624.41862321051</v>
      </c>
      <c r="Z48" s="25">
        <f>[2]Income!AB578+[2]Financing!AA116</f>
        <v>566440.02908879076</v>
      </c>
      <c r="AA48" s="25">
        <f>[2]Income!AC578+[2]Financing!AB116</f>
        <v>580601.0298160105</v>
      </c>
      <c r="AB48" s="25">
        <f>[2]Income!AD578+[2]Financing!AC116</f>
        <v>595116.05556141061</v>
      </c>
      <c r="AC48" s="25">
        <f>[2]Income!AE578+[2]Financing!AD116</f>
        <v>609993.95695044589</v>
      </c>
      <c r="AD48" s="25">
        <f>[2]Income!AF578+[2]Financing!AE116</f>
        <v>625243.80587420694</v>
      </c>
      <c r="AE48" s="25">
        <f>[2]Income!AG578+[2]Financing!AF116</f>
        <v>640874.90102106205</v>
      </c>
      <c r="AF48" s="25">
        <f>[2]Income!AH578+[2]Financing!AG116</f>
        <v>656896.77354658849</v>
      </c>
      <c r="AG48" s="25">
        <f>[2]Income!AI578+[2]Financing!AH116</f>
        <v>673319.19288525323</v>
      </c>
      <c r="AH48" s="25">
        <f>[2]Income!AJ578+[2]Financing!AI116</f>
        <v>690152.17270738445</v>
      </c>
      <c r="AI48" s="25">
        <f>[2]Income!AK578+[2]Financing!AJ116</f>
        <v>707405.97702506895</v>
      </c>
      <c r="AJ48" s="25">
        <f>[2]Income!AL578+[2]Financing!AK116</f>
        <v>725091.12645069568</v>
      </c>
      <c r="AK48" s="25">
        <f>[2]Income!AM578+[2]Financing!AL116</f>
        <v>743218.40461196296</v>
      </c>
      <c r="AL48" s="25">
        <f>[2]Income!AN578+[2]Financing!AM116</f>
        <v>761798.86472726194</v>
      </c>
      <c r="AM48" s="25">
        <f>[2]Income!AO578+[2]Financing!AN116</f>
        <v>780843.8363454435</v>
      </c>
      <c r="AN48" s="25">
        <f>[2]Income!AP578+[2]Financing!AO116</f>
        <v>800364.9322540795</v>
      </c>
      <c r="AO48" s="25">
        <f>[2]Income!AQ578+[2]Financing!AP116</f>
        <v>820374.05556043144</v>
      </c>
      <c r="AP48" s="25">
        <f>[2]Income!AR578+[2]Financing!AQ116</f>
        <v>840883.40694944223</v>
      </c>
      <c r="AQ48" s="25">
        <f>[2]Income!AS578+[2]Financing!AR116</f>
        <v>861905.49212317821</v>
      </c>
      <c r="AR48" s="25">
        <f>[2]Income!AT578+[2]Financing!AS116</f>
        <v>883453.12942625757</v>
      </c>
      <c r="AS48" s="25">
        <f>[2]Income!AU578+[2]Financing!AT116</f>
        <v>905539.45766191394</v>
      </c>
      <c r="AT48" s="25">
        <f>[2]Income!AV578+[2]Financing!AU116</f>
        <v>928177.94410346169</v>
      </c>
      <c r="AU48" s="25">
        <f>[2]Income!AW578+[2]Financing!AV116</f>
        <v>951382.39270604821</v>
      </c>
      <c r="AV48" s="25">
        <f>[2]Income!AX578+[2]Financing!AW116</f>
        <v>975166.95252369938</v>
      </c>
      <c r="AW48" s="25">
        <f>[2]Income!AY578+[2]Financing!AX116</f>
        <v>999546.1263367919</v>
      </c>
      <c r="AX48" s="25">
        <f>[2]Income!AZ578+[2]Financing!AY116</f>
        <v>1024534.7794952116</v>
      </c>
      <c r="AY48" s="25">
        <f>[2]Income!BA578+[2]Financing!AZ116</f>
        <v>1050148.1489825919</v>
      </c>
      <c r="AZ48" s="25">
        <f>[2]Income!BB578+[2]Financing!BA116</f>
        <v>1076401.8527071564</v>
      </c>
      <c r="BA48" s="25">
        <f>[2]Income!BC578+[2]Financing!BB116</f>
        <v>1103311.8990248353</v>
      </c>
      <c r="BB48" s="25">
        <f>[2]Income!BD578+[2]Financing!BC116</f>
        <v>1130894.6965004562</v>
      </c>
      <c r="BC48" s="25">
        <f>[2]Income!BE578+[2]Financing!BD116</f>
        <v>1159167.0639129675</v>
      </c>
      <c r="BD48" s="25">
        <f>[2]Income!BF578+[2]Financing!BE116</f>
        <v>1188146.2405107915</v>
      </c>
      <c r="BE48" s="25">
        <f>[2]Income!BG578+[2]Financing!BF116</f>
        <v>1217849.8965235613</v>
      </c>
      <c r="BF48" s="25">
        <f>[2]Income!BH578+[2]Financing!BG116</f>
        <v>1248296.1439366504</v>
      </c>
      <c r="BG48" s="25">
        <f>[2]Income!BI578+[2]Financing!BH116</f>
        <v>1279503.5475350665</v>
      </c>
      <c r="BH48" s="25">
        <f>[2]Income!BJ578+[2]Financing!BI116</f>
        <v>1311491.1362234431</v>
      </c>
      <c r="BI48" s="25">
        <f>[2]Income!BK578+[2]Financing!BJ116</f>
        <v>1344278.4146290289</v>
      </c>
    </row>
    <row r="49" spans="1:61" s="24" customFormat="1" hidden="1" x14ac:dyDescent="0.25">
      <c r="A49" s="24" t="s">
        <v>8</v>
      </c>
      <c r="B49" s="29">
        <f t="shared" ref="B49:BI49" si="10">SUM(B44:B48)</f>
        <v>40491658.187720791</v>
      </c>
      <c r="C49" s="30">
        <f t="shared" si="10"/>
        <v>41347704.359980002</v>
      </c>
      <c r="D49" s="29">
        <f t="shared" si="10"/>
        <v>42799099.914662644</v>
      </c>
      <c r="E49" s="29">
        <f t="shared" si="10"/>
        <v>44527340.561191946</v>
      </c>
      <c r="F49" s="29">
        <f t="shared" si="10"/>
        <v>46234071.029352106</v>
      </c>
      <c r="G49" s="29">
        <f t="shared" si="10"/>
        <v>47708717.455202907</v>
      </c>
      <c r="H49" s="29">
        <f t="shared" si="10"/>
        <v>49225984.217481278</v>
      </c>
      <c r="I49" s="29">
        <f t="shared" si="10"/>
        <v>51696335.676951513</v>
      </c>
      <c r="J49" s="29">
        <f t="shared" si="10"/>
        <v>52421695.218321525</v>
      </c>
      <c r="K49" s="29">
        <f t="shared" si="10"/>
        <v>54077147.062531397</v>
      </c>
      <c r="L49" s="29">
        <f t="shared" si="10"/>
        <v>55850841.714017905</v>
      </c>
      <c r="M49" s="29">
        <f t="shared" si="10"/>
        <v>57723098.770653859</v>
      </c>
      <c r="N49" s="29">
        <f t="shared" si="10"/>
        <v>59462419.548789553</v>
      </c>
      <c r="O49" s="29">
        <f t="shared" si="10"/>
        <v>62242760.549688548</v>
      </c>
      <c r="P49" s="29">
        <f t="shared" si="10"/>
        <v>62975094.344338074</v>
      </c>
      <c r="Q49" s="29">
        <f t="shared" si="10"/>
        <v>64808529.279292189</v>
      </c>
      <c r="R49" s="29">
        <f t="shared" si="10"/>
        <v>66695362.925816528</v>
      </c>
      <c r="S49" s="29">
        <f t="shared" si="10"/>
        <v>68637150.193337679</v>
      </c>
      <c r="T49" s="29">
        <f t="shared" si="10"/>
        <v>70635491.232511804</v>
      </c>
      <c r="U49" s="29">
        <f t="shared" si="10"/>
        <v>73941996.26458694</v>
      </c>
      <c r="V49" s="29">
        <f t="shared" si="10"/>
        <v>74808469.359791785</v>
      </c>
      <c r="W49" s="29">
        <f t="shared" si="10"/>
        <v>76986544.977675259</v>
      </c>
      <c r="X49" s="29">
        <f t="shared" si="10"/>
        <v>79228054.250828922</v>
      </c>
      <c r="Y49" s="29">
        <f t="shared" si="10"/>
        <v>81534844.032861143</v>
      </c>
      <c r="Z49" s="29">
        <f t="shared" si="10"/>
        <v>83908814.900002584</v>
      </c>
      <c r="AA49" s="29">
        <f t="shared" si="10"/>
        <v>87840948.149139464</v>
      </c>
      <c r="AB49" s="29">
        <f t="shared" si="10"/>
        <v>88866180.215349659</v>
      </c>
      <c r="AC49" s="29">
        <f t="shared" si="10"/>
        <v>91453658.700291082</v>
      </c>
      <c r="AD49" s="29">
        <f t="shared" si="10"/>
        <v>94116489.696050286</v>
      </c>
      <c r="AE49" s="29">
        <f t="shared" si="10"/>
        <v>96856866.722572371</v>
      </c>
      <c r="AF49" s="29">
        <f t="shared" si="10"/>
        <v>99677047.090053648</v>
      </c>
      <c r="AG49" s="29">
        <f t="shared" si="10"/>
        <v>104353043.62244909</v>
      </c>
      <c r="AH49" s="29">
        <f t="shared" si="10"/>
        <v>105566177.20659937</v>
      </c>
      <c r="AI49" s="29">
        <f t="shared" si="10"/>
        <v>108639977.46667133</v>
      </c>
      <c r="AJ49" s="29">
        <f t="shared" si="10"/>
        <v>111803286.06860052</v>
      </c>
      <c r="AK49" s="29">
        <f t="shared" si="10"/>
        <v>115058708.15308277</v>
      </c>
      <c r="AL49" s="29">
        <f t="shared" si="10"/>
        <v>118408924.60065953</v>
      </c>
      <c r="AM49" s="29">
        <f t="shared" si="10"/>
        <v>123969324.79284076</v>
      </c>
      <c r="AN49" s="29">
        <f t="shared" si="10"/>
        <v>125404856.05992314</v>
      </c>
      <c r="AO49" s="29">
        <f t="shared" si="10"/>
        <v>129056331.63671069</v>
      </c>
      <c r="AP49" s="29">
        <f t="shared" si="10"/>
        <v>132814127.42907861</v>
      </c>
      <c r="AQ49" s="29">
        <f t="shared" si="10"/>
        <v>136681337.29227597</v>
      </c>
      <c r="AR49" s="29">
        <f t="shared" si="10"/>
        <v>140661145.00359777</v>
      </c>
      <c r="AS49" s="29">
        <f t="shared" si="10"/>
        <v>147272992.56486252</v>
      </c>
      <c r="AT49" s="29">
        <f t="shared" si="10"/>
        <v>148971754.41887864</v>
      </c>
      <c r="AU49" s="29">
        <f t="shared" si="10"/>
        <v>153309397.14739847</v>
      </c>
      <c r="AV49" s="29">
        <f t="shared" si="10"/>
        <v>157773325.37726864</v>
      </c>
      <c r="AW49" s="29">
        <f t="shared" si="10"/>
        <v>162367213.17261529</v>
      </c>
      <c r="AX49" s="29">
        <f t="shared" si="10"/>
        <v>167094841.35011613</v>
      </c>
      <c r="AY49" s="29">
        <f t="shared" si="10"/>
        <v>174956669.08448642</v>
      </c>
      <c r="AZ49" s="29">
        <f t="shared" si="10"/>
        <v>176966994.54604378</v>
      </c>
      <c r="BA49" s="29">
        <f t="shared" si="10"/>
        <v>182119643.27410972</v>
      </c>
      <c r="BB49" s="29">
        <f t="shared" si="10"/>
        <v>187422286.453612</v>
      </c>
      <c r="BC49" s="29">
        <f t="shared" si="10"/>
        <v>192879286.93291339</v>
      </c>
      <c r="BD49" s="29">
        <f t="shared" si="10"/>
        <v>198495134.28450245</v>
      </c>
      <c r="BE49" s="29">
        <f t="shared" si="10"/>
        <v>207842884.86486778</v>
      </c>
      <c r="BF49" s="29">
        <f t="shared" si="10"/>
        <v>210221983.66235381</v>
      </c>
      <c r="BG49" s="29">
        <f t="shared" si="10"/>
        <v>216342632.04985225</v>
      </c>
      <c r="BH49" s="29">
        <f t="shared" si="10"/>
        <v>222641427.92248687</v>
      </c>
      <c r="BI49" s="29">
        <f t="shared" si="10"/>
        <v>229123551.74652082</v>
      </c>
    </row>
    <row r="50" spans="1:61" s="26" customFormat="1" hidden="1" x14ac:dyDescent="0.25">
      <c r="A50" s="24" t="s">
        <v>9</v>
      </c>
      <c r="B50" s="25"/>
      <c r="C50" s="31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</row>
    <row r="51" spans="1:61" s="26" customFormat="1" hidden="1" x14ac:dyDescent="0.25">
      <c r="A51" s="27" t="s">
        <v>10</v>
      </c>
      <c r="B51" s="11">
        <f>-(7519000+-1090000+-231000+198000)+41000</f>
        <v>-6355000</v>
      </c>
      <c r="C51" s="28">
        <f>-[2]Management!E521-[2]Management!E581+[2]NewBuild!D2599</f>
        <v>-4328651.875</v>
      </c>
      <c r="D51" s="25">
        <f>-[2]Management!F521-[2]Management!F581+[2]NewBuild!E2599</f>
        <v>-4404416.1937499996</v>
      </c>
      <c r="E51" s="25">
        <f>-[2]Management!G521-[2]Management!G581+[2]NewBuild!F2599</f>
        <v>-4492350.1709375</v>
      </c>
      <c r="F51" s="25">
        <f>-[2]Management!H521-[2]Management!H581+[2]NewBuild!G2599</f>
        <v>-4611631.7567781247</v>
      </c>
      <c r="G51" s="25">
        <f>-[2]Management!I521-[2]Management!I581+[2]NewBuild!H2599</f>
        <v>-4732369.5894304365</v>
      </c>
      <c r="H51" s="25">
        <f>-[2]Management!J521-[2]Management!J581+[2]NewBuild!I2599</f>
        <v>-4857233.817309198</v>
      </c>
      <c r="I51" s="25">
        <f>-[2]Management!K521-[2]Management!K581+[2]NewBuild!J2599</f>
        <v>-4986007.4917694675</v>
      </c>
      <c r="J51" s="25">
        <f>-[2]Management!L521-[2]Management!L581+[2]NewBuild!K2599</f>
        <v>-5117253.5692574754</v>
      </c>
      <c r="K51" s="25">
        <f>-[2]Management!M521-[2]Management!M581+[2]NewBuild!L2599</f>
        <v>-5251185.8483055802</v>
      </c>
      <c r="L51" s="25">
        <f>-[2]Management!N521-[2]Management!N581+[2]NewBuild!M2599</f>
        <v>-5388885.6289022416</v>
      </c>
      <c r="M51" s="25">
        <f>-[2]Management!O521-[2]Management!O581+[2]NewBuild!N2599</f>
        <v>-5528159.1152528245</v>
      </c>
      <c r="N51" s="25">
        <f>-[2]Management!P521-[2]Management!P581+[2]NewBuild!O2599</f>
        <v>-5667687.5440896694</v>
      </c>
      <c r="O51" s="25">
        <f>-[2]Management!Q521-[2]Management!Q581+[2]NewBuild!P2599</f>
        <v>-5804568.4652438695</v>
      </c>
      <c r="P51" s="25">
        <f>-[2]Management!R521-[2]Management!R581+[2]NewBuild!Q2599</f>
        <v>-5944823.2967524463</v>
      </c>
      <c r="Q51" s="25">
        <f>-[2]Management!S521-[2]Management!S581+[2]NewBuild!R2599</f>
        <v>-6088535.9052475104</v>
      </c>
      <c r="R51" s="25">
        <f>-[2]Management!T521-[2]Management!T581+[2]NewBuild!S2599</f>
        <v>-6235792.2492157137</v>
      </c>
      <c r="S51" s="25">
        <f>-[2]Management!U521-[2]Management!U581+[2]NewBuild!T2599</f>
        <v>-6386680.4312464921</v>
      </c>
      <c r="T51" s="25">
        <f>-[2]Management!V521-[2]Management!V581+[2]NewBuild!U2599</f>
        <v>-6541290.7515860442</v>
      </c>
      <c r="U51" s="25">
        <f>-[2]Management!W521-[2]Management!W581+[2]NewBuild!V2599</f>
        <v>-6699715.7630296703</v>
      </c>
      <c r="V51" s="25">
        <f>-[2]Management!X521-[2]Management!X581+[2]NewBuild!W2599</f>
        <v>-6862050.327185926</v>
      </c>
      <c r="W51" s="25">
        <f>-[2]Management!Y521-[2]Management!Y581+[2]NewBuild!X2599</f>
        <v>-7028391.6721468912</v>
      </c>
      <c r="X51" s="25">
        <f>-[2]Management!Z521-[2]Management!Z581+[2]NewBuild!Y2599</f>
        <v>-7198839.4515996948</v>
      </c>
      <c r="Y51" s="25">
        <f>-[2]Management!AA521-[2]Management!AA581+[2]NewBuild!Z2599</f>
        <v>-7373495.8054153118</v>
      </c>
      <c r="Z51" s="25">
        <f>-[2]Management!AB521-[2]Management!AB581+[2]NewBuild!AA2599</f>
        <v>-7552465.4217515737</v>
      </c>
      <c r="AA51" s="25">
        <f>-[2]Management!AC521-[2]Management!AC581+[2]NewBuild!AB2599</f>
        <v>-7735855.60070825</v>
      </c>
      <c r="AB51" s="25">
        <f>-[2]Management!AD521-[2]Management!AD581+[2]NewBuild!AC2599</f>
        <v>-7923776.319572974</v>
      </c>
      <c r="AC51" s="25">
        <f>-[2]Management!AE521-[2]Management!AE581+[2]NewBuild!AD2599</f>
        <v>-8116340.2996977866</v>
      </c>
      <c r="AD51" s="25">
        <f>-[2]Management!AF521-[2]Management!AF581+[2]NewBuild!AE2599</f>
        <v>-8313663.075047073</v>
      </c>
      <c r="AE51" s="25">
        <f>-[2]Management!AG521-[2]Management!AG581+[2]NewBuild!AF2599</f>
        <v>-8515863.0624586605</v>
      </c>
      <c r="AF51" s="25">
        <f>-[2]Management!AH521-[2]Management!AH581+[2]NewBuild!AG2599</f>
        <v>-8723061.633660892</v>
      </c>
      <c r="AG51" s="25">
        <f>-[2]Management!AI521-[2]Management!AI581+[2]NewBuild!AH2599</f>
        <v>-8935383.189089587</v>
      </c>
      <c r="AH51" s="25">
        <f>-[2]Management!AJ521-[2]Management!AJ581+[2]NewBuild!AI2599</f>
        <v>-9152955.2335498687</v>
      </c>
      <c r="AI51" s="25">
        <f>-[2]Management!AK521-[2]Management!AK581+[2]NewBuild!AJ2599</f>
        <v>-9375908.4537689909</v>
      </c>
      <c r="AJ51" s="25">
        <f>-[2]Management!AL521-[2]Management!AL581+[2]NewBuild!AK2599</f>
        <v>-9604376.7978873923</v>
      </c>
      <c r="AK51" s="25">
        <f>-[2]Management!AM521-[2]Management!AM581+[2]NewBuild!AL2599</f>
        <v>-9838497.5569364969</v>
      </c>
      <c r="AL51" s="25">
        <f>-[2]Management!AN521-[2]Management!AN581+[2]NewBuild!AM2599</f>
        <v>-10078411.448352849</v>
      </c>
      <c r="AM51" s="25">
        <f>-[2]Management!AO521-[2]Management!AO581+[2]NewBuild!AN2599</f>
        <v>-10324262.701579539</v>
      </c>
      <c r="AN51" s="25">
        <f>-[2]Management!AP521-[2]Management!AP581+[2]NewBuild!AO2599</f>
        <v>-10576199.145807074</v>
      </c>
      <c r="AO51" s="25">
        <f>-[2]Management!AQ521-[2]Management!AQ581+[2]NewBuild!AP2599</f>
        <v>-10834372.29990718</v>
      </c>
      <c r="AP51" s="25">
        <f>-[2]Management!AR521-[2]Management!AR581+[2]NewBuild!AQ2599</f>
        <v>-11098937.464614335</v>
      </c>
      <c r="AQ51" s="25">
        <f>-[2]Management!AS521-[2]Management!AS581+[2]NewBuild!AR2599</f>
        <v>-11370053.817011265</v>
      </c>
      <c r="AR51" s="25">
        <f>-[2]Management!AT521-[2]Management!AT581+[2]NewBuild!AS2599</f>
        <v>-11647884.507375935</v>
      </c>
      <c r="AS51" s="25">
        <f>-[2]Management!AU521-[2]Management!AU581+[2]NewBuild!AT2599</f>
        <v>-11932596.758449115</v>
      </c>
      <c r="AT51" s="25">
        <f>-[2]Management!AV521-[2]Management!AV581+[2]NewBuild!AU2599</f>
        <v>-12224361.967183013</v>
      </c>
      <c r="AU51" s="25">
        <f>-[2]Management!AW521-[2]Management!AW581+[2]NewBuild!AV2599</f>
        <v>-12523355.809032982</v>
      </c>
      <c r="AV51" s="25">
        <f>-[2]Management!AX521-[2]Management!AX581+[2]NewBuild!AW2599</f>
        <v>-12829758.344855908</v>
      </c>
      <c r="AW51" s="25">
        <f>-[2]Management!AY521-[2]Management!AY581+[2]NewBuild!AX2599</f>
        <v>-13143754.130480379</v>
      </c>
      <c r="AX51" s="25">
        <f>-[2]Management!AZ521-[2]Management!AZ581+[2]NewBuild!AY2599</f>
        <v>-13465532.32901549</v>
      </c>
      <c r="AY51" s="25">
        <f>-[2]Management!BA521-[2]Management!BA581+[2]NewBuild!AZ2599</f>
        <v>-13795286.825966708</v>
      </c>
      <c r="AZ51" s="25">
        <f>-[2]Management!BB521-[2]Management!BB581+[2]NewBuild!BA2599</f>
        <v>-14133216.347228967</v>
      </c>
      <c r="BA51" s="25">
        <f>-[2]Management!BC521-[2]Management!BC581+[2]NewBuild!BB2599</f>
        <v>-14479524.58002891</v>
      </c>
      <c r="BB51" s="25">
        <f>-[2]Management!BD521-[2]Management!BD581+[2]NewBuild!BC2599</f>
        <v>-14834420.296890048</v>
      </c>
      <c r="BC51" s="25">
        <f>-[2]Management!BE521-[2]Management!BE581+[2]NewBuild!BD2599</f>
        <v>-15198117.482696317</v>
      </c>
      <c r="BD51" s="25">
        <f>-[2]Management!BF521-[2]Management!BF581+[2]NewBuild!BE2599</f>
        <v>-15570835.464931583</v>
      </c>
      <c r="BE51" s="25">
        <f>-[2]Management!BG521-[2]Management!BG581+[2]NewBuild!BF2599</f>
        <v>-15952799.047174413</v>
      </c>
      <c r="BF51" s="25">
        <f>-[2]Management!BH521-[2]Management!BH581+[2]NewBuild!BG2599</f>
        <v>-16344238.6459295</v>
      </c>
      <c r="BG51" s="25">
        <f>-[2]Management!BI521-[2]Management!BI581+[2]NewBuild!BH2599</f>
        <v>-16745390.43087923</v>
      </c>
      <c r="BH51" s="25">
        <f>-[2]Management!BJ521-[2]Management!BJ581+[2]NewBuild!BI2599</f>
        <v>-17156496.468640715</v>
      </c>
      <c r="BI51" s="25">
        <f>-[2]Management!BK521-[2]Management!BK581+[2]NewBuild!BJ2599</f>
        <v>-17572779.530248359</v>
      </c>
    </row>
    <row r="52" spans="1:61" s="26" customFormat="1" hidden="1" x14ac:dyDescent="0.25">
      <c r="A52" s="27" t="s">
        <v>11</v>
      </c>
      <c r="B52" s="11">
        <v>-7000000</v>
      </c>
      <c r="C52" s="28">
        <f>-[2]Management!E533+[2]NewBuild!D2600</f>
        <v>-2330665.5</v>
      </c>
      <c r="D52" s="25">
        <f>-[2]Management!F533+[2]NewBuild!E2600</f>
        <v>-2443456.09</v>
      </c>
      <c r="E52" s="25">
        <f>-[2]Management!G533+[2]NewBuild!F2600</f>
        <v>-2495426.1842749999</v>
      </c>
      <c r="F52" s="25">
        <f>-[2]Management!H533+[2]NewBuild!G2600</f>
        <v>-2548604.3678271249</v>
      </c>
      <c r="G52" s="25">
        <f>-[2]Management!I533+[2]NewBuild!H2600</f>
        <v>-2603019.9312575054</v>
      </c>
      <c r="H52" s="25">
        <f>-[2]Management!J533+[2]NewBuild!I2600</f>
        <v>-2658702.888315992</v>
      </c>
      <c r="I52" s="25">
        <f>-[2]Management!K533+[2]NewBuild!J2600</f>
        <v>-2715683.993888712</v>
      </c>
      <c r="J52" s="25">
        <f>-[2]Management!L533+[2]NewBuild!K2600</f>
        <v>-2773994.7624343978</v>
      </c>
      <c r="K52" s="25">
        <f>-[2]Management!M533+[2]NewBuild!L2600</f>
        <v>-2833667.4868807103</v>
      </c>
      <c r="L52" s="25">
        <f>-[2]Management!N533+[2]NewBuild!M2600</f>
        <v>-2894735.2579920352</v>
      </c>
      <c r="M52" s="25">
        <f>-[2]Management!O533+[2]NewBuild!N2600</f>
        <v>-2957231.9842205355</v>
      </c>
      <c r="N52" s="25">
        <f>-[2]Management!P533+[2]NewBuild!O2600</f>
        <v>-3021192.4120525373</v>
      </c>
      <c r="O52" s="25">
        <f>-[2]Management!Q533+[2]NewBuild!P2600</f>
        <v>-3086652.1468626023</v>
      </c>
      <c r="P52" s="25">
        <f>-[2]Management!R533+[2]NewBuild!Q2600</f>
        <v>-3153647.6742880079</v>
      </c>
      <c r="Q52" s="25">
        <f>-[2]Management!S533+[2]NewBuild!R2600</f>
        <v>-3222216.3821365861</v>
      </c>
      <c r="R52" s="25">
        <f>-[2]Management!T533+[2]NewBuild!S2600</f>
        <v>-3292396.582841292</v>
      </c>
      <c r="S52" s="25">
        <f>-[2]Management!U533+[2]NewBuild!T2600</f>
        <v>-3364227.5364751294</v>
      </c>
      <c r="T52" s="25">
        <f>-[2]Management!V533+[2]NewBuild!U2600</f>
        <v>-3437749.4743404402</v>
      </c>
      <c r="U52" s="25">
        <f>-[2]Management!W533+[2]NewBuild!V2600</f>
        <v>-3513003.6231469181</v>
      </c>
      <c r="V52" s="25">
        <f>-[2]Management!X533+[2]NewBuild!W2600</f>
        <v>-3590032.2297930382</v>
      </c>
      <c r="W52" s="25">
        <f>-[2]Management!Y533+[2]NewBuild!X2600</f>
        <v>-3668878.586765985</v>
      </c>
      <c r="X52" s="25">
        <f>-[2]Management!Z533+[2]NewBuild!Y2600</f>
        <v>-3749587.0581755373</v>
      </c>
      <c r="Y52" s="25">
        <f>-[2]Management!AA533+[2]NewBuild!Z2600</f>
        <v>-3832203.106437732</v>
      </c>
      <c r="Z52" s="25">
        <f>-[2]Management!AB533+[2]NewBuild!AA2600</f>
        <v>-3916773.31962456</v>
      </c>
      <c r="AA52" s="25">
        <f>-[2]Management!AC533+[2]NewBuild!AB2600</f>
        <v>-4003345.4394963174</v>
      </c>
      <c r="AB52" s="25">
        <f>-[2]Management!AD533+[2]NewBuild!AC2600</f>
        <v>-4091968.3902336797</v>
      </c>
      <c r="AC52" s="25">
        <f>-[2]Management!AE533+[2]NewBuild!AD2600</f>
        <v>-4182692.3078869767</v>
      </c>
      <c r="AD52" s="25">
        <f>-[2]Management!AF533+[2]NewBuild!AE2600</f>
        <v>-4275568.5705605792</v>
      </c>
      <c r="AE52" s="25">
        <f>-[2]Management!AG533+[2]NewBuild!AF2600</f>
        <v>-4370649.8293507872</v>
      </c>
      <c r="AF52" s="25">
        <f>-[2]Management!AH533+[2]NewBuild!AG2600</f>
        <v>-4467990.0400560126</v>
      </c>
      <c r="AG52" s="25">
        <f>-[2]Management!AI533+[2]NewBuild!AH2600</f>
        <v>-4567644.4956785822</v>
      </c>
      <c r="AH52" s="25">
        <f>-[2]Management!AJ533+[2]NewBuild!AI2600</f>
        <v>-4669669.859737928</v>
      </c>
      <c r="AI52" s="25">
        <f>-[2]Management!AK533+[2]NewBuild!AJ2600</f>
        <v>-4774124.2004154315</v>
      </c>
      <c r="AJ52" s="25">
        <f>-[2]Management!AL533+[2]NewBuild!AK2600</f>
        <v>-4881067.0255517131</v>
      </c>
      <c r="AK52" s="25">
        <f>-[2]Management!AM533+[2]NewBuild!AL2600</f>
        <v>-4990559.3185176607</v>
      </c>
      <c r="AL52" s="25">
        <f>-[2]Management!AN533+[2]NewBuild!AM2600</f>
        <v>-5102663.5749810273</v>
      </c>
      <c r="AM52" s="25">
        <f>-[2]Management!AO533+[2]NewBuild!AN2600</f>
        <v>-5217443.8405909836</v>
      </c>
      <c r="AN52" s="25">
        <f>-[2]Management!AP533+[2]NewBuild!AO2600</f>
        <v>-5334965.7496035444</v>
      </c>
      <c r="AO52" s="25">
        <f>-[2]Management!AQ533+[2]NewBuild!AP2600</f>
        <v>-5455296.5644713957</v>
      </c>
      <c r="AP52" s="25">
        <f>-[2]Management!AR533+[2]NewBuild!AQ2600</f>
        <v>-5578505.2164222198</v>
      </c>
      <c r="AQ52" s="25">
        <f>-[2]Management!AS533+[2]NewBuild!AR2600</f>
        <v>-5704662.3470502067</v>
      </c>
      <c r="AR52" s="25">
        <f>-[2]Management!AT533+[2]NewBuild!AS2600</f>
        <v>-5833840.3509460669</v>
      </c>
      <c r="AS52" s="25">
        <f>-[2]Management!AU533+[2]NewBuild!AT2600</f>
        <v>-5966113.4193915194</v>
      </c>
      <c r="AT52" s="25">
        <f>-[2]Management!AV533+[2]NewBuild!AU2600</f>
        <v>-6101557.5851448262</v>
      </c>
      <c r="AU52" s="25">
        <f>-[2]Management!AW533+[2]NewBuild!AV2600</f>
        <v>-6240250.7683446519</v>
      </c>
      <c r="AV52" s="25">
        <f>-[2]Management!AX533+[2]NewBuild!AW2600</f>
        <v>-6382272.8235601848</v>
      </c>
      <c r="AW52" s="25">
        <f>-[2]Management!AY533+[2]NewBuild!AX2600</f>
        <v>-6527705.5880161747</v>
      </c>
      <c r="AX52" s="25">
        <f>-[2]Management!AZ533+[2]NewBuild!AY2600</f>
        <v>-6676632.9310222343</v>
      </c>
      <c r="AY52" s="25">
        <f>-[2]Management!BA533+[2]NewBuild!AZ2600</f>
        <v>-6829140.8046365017</v>
      </c>
      <c r="AZ52" s="25">
        <f>-[2]Management!BB533+[2]NewBuild!BA2600</f>
        <v>-6985317.2955945134</v>
      </c>
      <c r="BA52" s="25">
        <f>-[2]Management!BC533+[2]NewBuild!BB2600</f>
        <v>-7145252.678534897</v>
      </c>
      <c r="BB52" s="25">
        <f>-[2]Management!BD533+[2]NewBuild!BC2600</f>
        <v>-7309039.4705542931</v>
      </c>
      <c r="BC52" s="25">
        <f>-[2]Management!BE533+[2]NewBuild!BD2600</f>
        <v>-7476772.4871247364</v>
      </c>
      <c r="BD52" s="25">
        <f>-[2]Management!BF533+[2]NewBuild!BE2600</f>
        <v>-7648548.8994075069</v>
      </c>
      <c r="BE52" s="25">
        <f>-[2]Management!BG533+[2]NewBuild!BF2600</f>
        <v>-7824468.2929983921</v>
      </c>
      <c r="BF52" s="25">
        <f>-[2]Management!BH533+[2]NewBuild!BG2600</f>
        <v>-8004632.7281401064</v>
      </c>
      <c r="BG52" s="25">
        <f>-[2]Management!BI533+[2]NewBuild!BH2600</f>
        <v>-8189146.8014385309</v>
      </c>
      <c r="BH52" s="25">
        <f>-[2]Management!BJ533+[2]NewBuild!BI2600</f>
        <v>-8378117.7091203677</v>
      </c>
      <c r="BI52" s="25">
        <f>-[2]Management!BK533+[2]NewBuild!BJ2600</f>
        <v>-8571655.3118707053</v>
      </c>
    </row>
    <row r="53" spans="1:61" s="26" customFormat="1" hidden="1" x14ac:dyDescent="0.25">
      <c r="A53" s="27" t="s">
        <v>12</v>
      </c>
      <c r="B53" s="11">
        <v>0</v>
      </c>
      <c r="C53" s="28">
        <f>-[2]Management!E545</f>
        <v>-3155473.57</v>
      </c>
      <c r="D53" s="25">
        <f>-[2]Management!F545</f>
        <v>-3226228.8106999998</v>
      </c>
      <c r="E53" s="25">
        <f>-[2]Management!G545</f>
        <v>-3298671.6164319995</v>
      </c>
      <c r="F53" s="25">
        <f>-[2]Management!H545</f>
        <v>-3119131.7419119449</v>
      </c>
      <c r="G53" s="25">
        <f>-[2]Management!I545</f>
        <v>-3192537.7156608291</v>
      </c>
      <c r="H53" s="25">
        <f>-[2]Management!J545</f>
        <v>-3267733.1155554471</v>
      </c>
      <c r="I53" s="25">
        <f>-[2]Management!K545</f>
        <v>-3344762.2200174611</v>
      </c>
      <c r="J53" s="25">
        <f>-[2]Management!L545</f>
        <v>-3423670.4098567571</v>
      </c>
      <c r="K53" s="25">
        <f>-[2]Management!M545</f>
        <v>-3504504.1957854237</v>
      </c>
      <c r="L53" s="25">
        <f>-[2]Management!N545</f>
        <v>-3587311.2466191296</v>
      </c>
      <c r="M53" s="25">
        <f>-[2]Management!O545</f>
        <v>-3672140.4181830687</v>
      </c>
      <c r="N53" s="25">
        <f>-[2]Management!P545</f>
        <v>-3759041.7829400916</v>
      </c>
      <c r="O53" s="25">
        <f>-[2]Management!Q545</f>
        <v>-3848066.6603590641</v>
      </c>
      <c r="P53" s="25">
        <f>-[2]Management!R545</f>
        <v>-3939267.6480419654</v>
      </c>
      <c r="Q53" s="25">
        <f>-[2]Management!S545</f>
        <v>-4032698.6536286781</v>
      </c>
      <c r="R53" s="25">
        <f>-[2]Management!T545</f>
        <v>-4128414.9274989162</v>
      </c>
      <c r="S53" s="25">
        <f>-[2]Management!U545</f>
        <v>-4226473.0962912049</v>
      </c>
      <c r="T53" s="25">
        <f>-[2]Management!V545</f>
        <v>-4326931.1972593488</v>
      </c>
      <c r="U53" s="25">
        <f>-[2]Management!W545</f>
        <v>-4429848.7134873057</v>
      </c>
      <c r="V53" s="25">
        <f>-[2]Management!X545</f>
        <v>-4535286.6099839257</v>
      </c>
      <c r="W53" s="25">
        <f>-[2]Management!Y545</f>
        <v>-4643307.3706795555</v>
      </c>
      <c r="X53" s="25">
        <f>-[2]Management!Z545</f>
        <v>-4753975.0363470362</v>
      </c>
      <c r="Y53" s="25">
        <f>-[2]Management!AA545</f>
        <v>-4867355.2434702087</v>
      </c>
      <c r="Z53" s="25">
        <f>-[2]Management!AB545</f>
        <v>-4983515.2640836062</v>
      </c>
      <c r="AA53" s="25">
        <f>-[2]Management!AC545</f>
        <v>-5102524.0466076043</v>
      </c>
      <c r="AB53" s="25">
        <f>-[2]Management!AD545</f>
        <v>-5224452.2577039227</v>
      </c>
      <c r="AC53" s="25">
        <f>-[2]Management!AE545</f>
        <v>-5349372.3251769589</v>
      </c>
      <c r="AD53" s="25">
        <f>-[2]Management!AF545</f>
        <v>-5477358.4819471259</v>
      </c>
      <c r="AE53" s="25">
        <f>-[2]Management!AG545</f>
        <v>-5608486.8111229539</v>
      </c>
      <c r="AF53" s="25">
        <f>-[2]Management!AH545</f>
        <v>-5742835.2921994505</v>
      </c>
      <c r="AG53" s="25">
        <f>-[2]Management!AI545</f>
        <v>-5880483.8484108429</v>
      </c>
      <c r="AH53" s="25">
        <f>-[2]Management!AJ545</f>
        <v>-6021514.3952665841</v>
      </c>
      <c r="AI53" s="25">
        <f>-[2]Management!AK545</f>
        <v>-6166010.8903001733</v>
      </c>
      <c r="AJ53" s="25">
        <f>-[2]Management!AL545</f>
        <v>-6314059.3840611223</v>
      </c>
      <c r="AK53" s="25">
        <f>-[2]Management!AM545</f>
        <v>-6465748.0723811295</v>
      </c>
      <c r="AL53" s="25">
        <f>-[2]Management!AN545</f>
        <v>-6621167.349946321</v>
      </c>
      <c r="AM53" s="25">
        <f>-[2]Management!AO545</f>
        <v>-6780409.8652081983</v>
      </c>
      <c r="AN53" s="25">
        <f>-[2]Management!AP545</f>
        <v>-6943570.5766667556</v>
      </c>
      <c r="AO53" s="25">
        <f>-[2]Management!AQ545</f>
        <v>-7110746.8105600616</v>
      </c>
      <c r="AP53" s="25">
        <f>-[2]Management!AR545</f>
        <v>-7282038.3199954648</v>
      </c>
      <c r="AQ53" s="25">
        <f>-[2]Management!AS545</f>
        <v>-7457547.3455584673</v>
      </c>
      <c r="AR53" s="25">
        <f>-[2]Management!AT545</f>
        <v>-7637378.6774361767</v>
      </c>
      <c r="AS53" s="25">
        <f>-[2]Management!AU545</f>
        <v>-7821639.7190932166</v>
      </c>
      <c r="AT53" s="25">
        <f>-[2]Management!AV545</f>
        <v>-8010440.5525388932</v>
      </c>
      <c r="AU53" s="25">
        <f>-[2]Management!AW545</f>
        <v>-8203894.0052253949</v>
      </c>
      <c r="AV53" s="25">
        <f>-[2]Management!AX545</f>
        <v>-8402115.7186177913</v>
      </c>
      <c r="AW53" s="25">
        <f>-[2]Management!AY545</f>
        <v>-8605224.2184776124</v>
      </c>
      <c r="AX53" s="25">
        <f>-[2]Management!AZ545</f>
        <v>-8813340.986902874</v>
      </c>
      <c r="AY53" s="25">
        <f>-[2]Management!BA545</f>
        <v>-9026590.5361684002</v>
      </c>
      <c r="AZ53" s="25">
        <f>-[2]Management!BB545</f>
        <v>-9245100.4844114948</v>
      </c>
      <c r="BA53" s="25">
        <f>-[2]Management!BC545</f>
        <v>-9469001.6332090553</v>
      </c>
      <c r="BB53" s="25">
        <f>-[2]Management!BD545</f>
        <v>-9698428.0470934268</v>
      </c>
      <c r="BC53" s="25">
        <f>-[2]Management!BE545</f>
        <v>-9933517.1350554489</v>
      </c>
      <c r="BD53" s="25">
        <f>-[2]Management!BF545</f>
        <v>-10174409.73408437</v>
      </c>
      <c r="BE53" s="25">
        <f>-[2]Management!BG545</f>
        <v>-10421250.194795538</v>
      </c>
      <c r="BF53" s="25">
        <f>-[2]Management!BH545</f>
        <v>-10674186.469198076</v>
      </c>
      <c r="BG53" s="25">
        <f>-[2]Management!BI545</f>
        <v>-10933370.200656004</v>
      </c>
      <c r="BH53" s="25">
        <f>-[2]Management!BJ545</f>
        <v>-11198956.816097662</v>
      </c>
      <c r="BI53" s="25">
        <f>-[2]Management!BK545</f>
        <v>-11471105.620529611</v>
      </c>
    </row>
    <row r="54" spans="1:61" s="34" customFormat="1" hidden="1" x14ac:dyDescent="0.25">
      <c r="A54" s="27" t="s">
        <v>13</v>
      </c>
      <c r="B54" s="32">
        <f>[2]Properties!C882</f>
        <v>0</v>
      </c>
      <c r="C54" s="33">
        <f>[2]Properties!D882</f>
        <v>0</v>
      </c>
      <c r="D54" s="32">
        <f>[2]Properties!E882</f>
        <v>0</v>
      </c>
      <c r="E54" s="32">
        <f>[2]Properties!F882</f>
        <v>0</v>
      </c>
      <c r="F54" s="32">
        <f>[2]Properties!G882</f>
        <v>0</v>
      </c>
      <c r="G54" s="32">
        <f>[2]Properties!H882</f>
        <v>0</v>
      </c>
      <c r="H54" s="32">
        <f>[2]Properties!I882</f>
        <v>0</v>
      </c>
      <c r="I54" s="32">
        <f>[2]Properties!J882</f>
        <v>0</v>
      </c>
      <c r="J54" s="32">
        <f>[2]Properties!K882</f>
        <v>0</v>
      </c>
      <c r="K54" s="32">
        <f>[2]Properties!L882</f>
        <v>0</v>
      </c>
      <c r="L54" s="32">
        <f>[2]Properties!M882</f>
        <v>0</v>
      </c>
      <c r="M54" s="32">
        <f>[2]Properties!N882</f>
        <v>0</v>
      </c>
      <c r="N54" s="32">
        <f>[2]Properties!O882</f>
        <v>0</v>
      </c>
      <c r="O54" s="32">
        <f>[2]Properties!P882</f>
        <v>0</v>
      </c>
      <c r="P54" s="32">
        <f>[2]Properties!Q882</f>
        <v>0</v>
      </c>
      <c r="Q54" s="32">
        <f>[2]Properties!R882</f>
        <v>0</v>
      </c>
      <c r="R54" s="32">
        <f>[2]Properties!S882</f>
        <v>0</v>
      </c>
      <c r="S54" s="32">
        <f>[2]Properties!T882</f>
        <v>0</v>
      </c>
      <c r="T54" s="32">
        <f>[2]Properties!U882</f>
        <v>0</v>
      </c>
      <c r="U54" s="32">
        <f>[2]Properties!V882</f>
        <v>0</v>
      </c>
      <c r="V54" s="32">
        <f>[2]Properties!W882</f>
        <v>0</v>
      </c>
      <c r="W54" s="32">
        <f>[2]Properties!X882</f>
        <v>0</v>
      </c>
      <c r="X54" s="32">
        <f>[2]Properties!Y882</f>
        <v>0</v>
      </c>
      <c r="Y54" s="32">
        <f>[2]Properties!Z882</f>
        <v>0</v>
      </c>
      <c r="Z54" s="32">
        <f>[2]Properties!AA882</f>
        <v>0</v>
      </c>
      <c r="AA54" s="32">
        <f>[2]Properties!AB882</f>
        <v>0</v>
      </c>
      <c r="AB54" s="32">
        <f>[2]Properties!AC882</f>
        <v>0</v>
      </c>
      <c r="AC54" s="32">
        <f>[2]Properties!AD882</f>
        <v>0</v>
      </c>
      <c r="AD54" s="32">
        <f>[2]Properties!AE882</f>
        <v>0</v>
      </c>
      <c r="AE54" s="32">
        <f>[2]Properties!AF882</f>
        <v>0</v>
      </c>
      <c r="AF54" s="32">
        <f>[2]Properties!AG882</f>
        <v>0</v>
      </c>
      <c r="AG54" s="32">
        <f>[2]Properties!AH882</f>
        <v>0</v>
      </c>
      <c r="AH54" s="32">
        <f>[2]Properties!AI882</f>
        <v>0</v>
      </c>
      <c r="AI54" s="32">
        <f>[2]Properties!AJ882</f>
        <v>0</v>
      </c>
      <c r="AJ54" s="32">
        <f>[2]Properties!AK882</f>
        <v>0</v>
      </c>
      <c r="AK54" s="32">
        <f>[2]Properties!AL882</f>
        <v>0</v>
      </c>
      <c r="AL54" s="32">
        <f>[2]Properties!AM882</f>
        <v>0</v>
      </c>
      <c r="AM54" s="32">
        <f>[2]Properties!AN882</f>
        <v>0</v>
      </c>
      <c r="AN54" s="32">
        <f>[2]Properties!AO882</f>
        <v>0</v>
      </c>
      <c r="AO54" s="32">
        <f>[2]Properties!AP882</f>
        <v>0</v>
      </c>
      <c r="AP54" s="32">
        <f>[2]Properties!AQ882</f>
        <v>0</v>
      </c>
      <c r="AQ54" s="32">
        <f>[2]Properties!AR882</f>
        <v>0</v>
      </c>
      <c r="AR54" s="32">
        <f>[2]Properties!AS882</f>
        <v>0</v>
      </c>
      <c r="AS54" s="32">
        <f>[2]Properties!AT882</f>
        <v>0</v>
      </c>
      <c r="AT54" s="32">
        <f>[2]Properties!AU882</f>
        <v>0</v>
      </c>
      <c r="AU54" s="32">
        <f>[2]Properties!AV882</f>
        <v>0</v>
      </c>
      <c r="AV54" s="32">
        <f>[2]Properties!AW882</f>
        <v>0</v>
      </c>
      <c r="AW54" s="32">
        <f>[2]Properties!AX882</f>
        <v>0</v>
      </c>
      <c r="AX54" s="32">
        <f>[2]Properties!AY882</f>
        <v>0</v>
      </c>
      <c r="AY54" s="32">
        <f>[2]Properties!AZ882</f>
        <v>0</v>
      </c>
      <c r="AZ54" s="32">
        <f>[2]Properties!BA882</f>
        <v>0</v>
      </c>
      <c r="BA54" s="32">
        <f>[2]Properties!BB882</f>
        <v>0</v>
      </c>
      <c r="BB54" s="32">
        <f>[2]Properties!BC882</f>
        <v>0</v>
      </c>
      <c r="BC54" s="32">
        <f>[2]Properties!BD882</f>
        <v>0</v>
      </c>
      <c r="BD54" s="32">
        <f>[2]Properties!BE882</f>
        <v>0</v>
      </c>
      <c r="BE54" s="32">
        <f>[2]Properties!BF882</f>
        <v>0</v>
      </c>
      <c r="BF54" s="32">
        <f>[2]Properties!BG882</f>
        <v>0</v>
      </c>
      <c r="BG54" s="32">
        <f>[2]Properties!BH882</f>
        <v>0</v>
      </c>
      <c r="BH54" s="32">
        <f>[2]Properties!BI882</f>
        <v>0</v>
      </c>
      <c r="BI54" s="32">
        <f>[2]Properties!BJ882</f>
        <v>0</v>
      </c>
    </row>
    <row r="55" spans="1:61" s="26" customFormat="1" hidden="1" x14ac:dyDescent="0.25">
      <c r="A55" s="27" t="s">
        <v>14</v>
      </c>
      <c r="B55" s="25">
        <f>-[2]Properties!C938+[2]NewBuild!C2598</f>
        <v>-181873.39636439996</v>
      </c>
      <c r="C55" s="28">
        <f>-[2]Properties!D938+[2]NewBuild!D2598</f>
        <v>-349950.55205970001</v>
      </c>
      <c r="D55" s="25">
        <f>-[2]Properties!E938+[2]NewBuild!E2598</f>
        <v>-352054.61855346005</v>
      </c>
      <c r="E55" s="25">
        <f>-[2]Properties!F938+[2]NewBuild!F2598</f>
        <v>-347026.19025882194</v>
      </c>
      <c r="F55" s="25">
        <f>-[2]Properties!G938+[2]NewBuild!G2598</f>
        <v>-342429.1620308893</v>
      </c>
      <c r="G55" s="25">
        <f>-[2]Properties!H938+[2]NewBuild!H2598</f>
        <v>-352537.03590927983</v>
      </c>
      <c r="H55" s="25">
        <f>-[2]Properties!I938+[2]NewBuild!I2598</f>
        <v>-362850.53874818061</v>
      </c>
      <c r="I55" s="25">
        <f>-[2]Properties!J938+[2]NewBuild!J2598</f>
        <v>-380456.23562605149</v>
      </c>
      <c r="J55" s="25">
        <f>-[2]Properties!K938+[2]NewBuild!K2598</f>
        <v>-384248.74102806492</v>
      </c>
      <c r="K55" s="25">
        <f>-[2]Properties!L938+[2]NewBuild!L2598</f>
        <v>-395220.41359829635</v>
      </c>
      <c r="L55" s="25">
        <f>-[2]Properties!M938+[2]NewBuild!M2598</f>
        <v>-407073.55071623262</v>
      </c>
      <c r="M55" s="25">
        <f>-[2]Properties!N938+[2]NewBuild!N2598</f>
        <v>-419764.55186056043</v>
      </c>
      <c r="N55" s="25">
        <f>-[2]Properties!O938+[2]NewBuild!O2598</f>
        <v>-431979.38247446058</v>
      </c>
      <c r="O55" s="25">
        <f>-[2]Properties!P938+[2]NewBuild!P2598</f>
        <v>-452539.35601920035</v>
      </c>
      <c r="P55" s="25">
        <f>-[2]Properties!Q938+[2]NewBuild!Q2598</f>
        <v>-456981.8288269816</v>
      </c>
      <c r="Q55" s="25">
        <f>-[2]Properties!R938+[2]NewBuild!R2598</f>
        <v>-470039.88986447308</v>
      </c>
      <c r="R55" s="25">
        <f>-[2]Properties!S938+[2]NewBuild!S2598</f>
        <v>-483483.8028574604</v>
      </c>
      <c r="S55" s="25">
        <f>-[2]Properties!T938+[2]NewBuild!T2598</f>
        <v>-497324.94158165838</v>
      </c>
      <c r="T55" s="25">
        <f>-[2]Properties!U938+[2]NewBuild!U2598</f>
        <v>-511575.01417692518</v>
      </c>
      <c r="U55" s="25">
        <f>-[2]Properties!V938+[2]NewBuild!V2598</f>
        <v>-536063.60014913033</v>
      </c>
      <c r="V55" s="25">
        <f>-[2]Properties!W938+[2]NewBuild!W2598</f>
        <v>-541350.52444843797</v>
      </c>
      <c r="W55" s="25">
        <f>-[2]Properties!X938+[2]NewBuild!X2598</f>
        <v>-556901.13986688468</v>
      </c>
      <c r="X55" s="25">
        <f>-[2]Properties!Y938+[2]NewBuild!Y2598</f>
        <v>-572911.06570624548</v>
      </c>
      <c r="Y55" s="25">
        <f>-[2]Properties!Z938+[2]NewBuild!Z2598</f>
        <v>-589393.83478258795</v>
      </c>
      <c r="Z55" s="25">
        <f>-[2]Properties!AA938+[2]NewBuild!AA2598</f>
        <v>-606363.37754204648</v>
      </c>
      <c r="AA55" s="25">
        <f>-[2]Properties!AB938+[2]NewBuild!AB2598</f>
        <v>-635529.21325921547</v>
      </c>
      <c r="AB55" s="25">
        <f>-[2]Properties!AC938+[2]NewBuild!AC2598</f>
        <v>-641820.56427230628</v>
      </c>
      <c r="AC55" s="25">
        <f>-[2]Properties!AD938+[2]NewBuild!AD2598</f>
        <v>-660338.16382642195</v>
      </c>
      <c r="AD55" s="25">
        <f>-[2]Properties!AE938+[2]NewBuild!AE2598</f>
        <v>-679402.47326601751</v>
      </c>
      <c r="AE55" s="25">
        <f>-[2]Properties!AF938+[2]NewBuild!AF2598</f>
        <v>-699029.59285611974</v>
      </c>
      <c r="AF55" s="25">
        <f>-[2]Properties!AG938+[2]NewBuild!AG2598</f>
        <v>-719236.09568162041</v>
      </c>
      <c r="AG55" s="25">
        <f>-[2]Properties!AH938+[2]NewBuild!AH2598</f>
        <v>-753970.04695674905</v>
      </c>
      <c r="AH55" s="25">
        <f>-[2]Properties!AI938+[2]NewBuild!AI2598</f>
        <v>-761455.99093514541</v>
      </c>
      <c r="AI55" s="25">
        <f>-[2]Properties!AJ938+[2]NewBuild!AJ2598</f>
        <v>-783505.02024359582</v>
      </c>
      <c r="AJ55" s="25">
        <f>-[2]Properties!AK938+[2]NewBuild!AK2598</f>
        <v>-806204.73629928986</v>
      </c>
      <c r="AK55" s="25">
        <f>-[2]Properties!AL938+[2]NewBuild!AL2598</f>
        <v>-829574.29217524058</v>
      </c>
      <c r="AL55" s="25">
        <f>-[2]Properties!AM938+[2]NewBuild!AM2598</f>
        <v>-853633.40311532025</v>
      </c>
      <c r="AM55" s="25">
        <f>-[2]Properties!AN938+[2]NewBuild!AN2598</f>
        <v>-894995.49371888267</v>
      </c>
      <c r="AN55" s="25">
        <f>-[2]Properties!AO938+[2]NewBuild!AO2598</f>
        <v>-903902.06118667359</v>
      </c>
      <c r="AO55" s="25">
        <f>-[2]Properties!AP938+[2]NewBuild!AP2598</f>
        <v>-930154.00010583329</v>
      </c>
      <c r="AP55" s="25">
        <f>-[2]Properties!AQ938+[2]NewBuild!AQ2598</f>
        <v>-957180.31301518565</v>
      </c>
      <c r="AQ55" s="25">
        <f>-[2]Properties!AR938+[2]NewBuild!AR2598</f>
        <v>-985003.7825386856</v>
      </c>
      <c r="AR55" s="25">
        <f>-[2]Properties!AS938+[2]NewBuild!AS2598</f>
        <v>-1013647.8596383152</v>
      </c>
      <c r="AS55" s="25">
        <f>-[2]Properties!AT938+[2]NewBuild!AT2598</f>
        <v>-1062899.2801022381</v>
      </c>
      <c r="AT55" s="25">
        <f>-[2]Properties!AU938+[2]NewBuild!AU2598</f>
        <v>-1073495.0999288373</v>
      </c>
      <c r="AU55" s="25">
        <f>-[2]Properties!AV938+[2]NewBuild!AV2598</f>
        <v>-1104748.6854803215</v>
      </c>
      <c r="AV55" s="25">
        <f>-[2]Properties!AW938+[2]NewBuild!AW2598</f>
        <v>-1136923.7653276229</v>
      </c>
      <c r="AW55" s="25">
        <f>-[2]Properties!AX938+[2]NewBuild!AX2598</f>
        <v>-1170047.4368993489</v>
      </c>
      <c r="AX55" s="25">
        <f>-[2]Properties!AY938+[2]NewBuild!AY2598</f>
        <v>-1204147.5920956098</v>
      </c>
      <c r="AY55" s="25">
        <f>-[2]Properties!AZ938+[2]NewBuild!AZ2598</f>
        <v>-1262788.7417536313</v>
      </c>
      <c r="AZ55" s="25">
        <f>-[2]Properties!BA938+[2]NewBuild!BA2598</f>
        <v>-1275393.0332932894</v>
      </c>
      <c r="BA55" s="25">
        <f>-[2]Properties!BB938+[2]NewBuild!BB2598</f>
        <v>-1312598.2877981234</v>
      </c>
      <c r="BB55" s="25">
        <f>-[2]Properties!BC938+[2]NewBuild!BC2598</f>
        <v>-1350900.012825398</v>
      </c>
      <c r="BC55" s="25">
        <f>-[2]Properties!BD938+[2]NewBuild!BD2598</f>
        <v>-1390330.4346925418</v>
      </c>
      <c r="BD55" s="25">
        <f>-[2]Properties!BE938+[2]NewBuild!BE2598</f>
        <v>-1430922.7240253601</v>
      </c>
      <c r="BE55" s="25">
        <f>-[2]Properties!BF938+[2]NewBuild!BF2598</f>
        <v>-1500738.418434713</v>
      </c>
      <c r="BF55" s="25">
        <f>-[2]Properties!BG938+[2]NewBuild!BG2598</f>
        <v>-1515730.4753989007</v>
      </c>
      <c r="BG55" s="25">
        <f>-[2]Properties!BH938+[2]NewBuild!BH2598</f>
        <v>-1560017.2524630879</v>
      </c>
      <c r="BH55" s="25">
        <f>-[2]Properties!BI938+[2]NewBuild!BI2598</f>
        <v>-1605608.5862995093</v>
      </c>
      <c r="BI55" s="25">
        <f>-[2]Properties!BJ938+[2]NewBuild!BJ2598</f>
        <v>-1652542.7991332253</v>
      </c>
    </row>
    <row r="56" spans="1:61" s="26" customFormat="1" hidden="1" x14ac:dyDescent="0.25">
      <c r="A56" s="27" t="s">
        <v>34</v>
      </c>
      <c r="B56" s="25">
        <f>-[2]RevRepairs!D232-[2]Management!D593+[2]NewBuild!C2601</f>
        <v>-10904802</v>
      </c>
      <c r="C56" s="31">
        <f>-[2]RevRepairs!E232-[2]Management!E593+[2]NewBuild!D2601</f>
        <v>-9425859.0999999996</v>
      </c>
      <c r="D56" s="25">
        <f>-[2]RevRepairs!F232-[2]Management!F593+[2]NewBuild!E2601</f>
        <v>-9646123.4359999988</v>
      </c>
      <c r="E56" s="25">
        <f>-[2]RevRepairs!G232-[2]Management!G593+[2]NewBuild!F2601</f>
        <v>-9868022.3714849986</v>
      </c>
      <c r="F56" s="25">
        <f>-[2]RevRepairs!H232-[2]Management!H593+[2]NewBuild!G2601</f>
        <v>-10089786.723227974</v>
      </c>
      <c r="G56" s="25">
        <f>-[2]RevRepairs!I232-[2]Management!I593+[2]NewBuild!H2601</f>
        <v>-10319408.821376581</v>
      </c>
      <c r="H56" s="25">
        <f>-[2]RevRepairs!J232-[2]Management!J593+[2]NewBuild!I2601</f>
        <v>-10557205.435345987</v>
      </c>
      <c r="I56" s="25">
        <f>-[2]RevRepairs!K232-[2]Management!K593+[2]NewBuild!J2601</f>
        <v>-10811725.621586729</v>
      </c>
      <c r="J56" s="25">
        <f>-[2]RevRepairs!L232-[2]Management!L593+[2]NewBuild!K2601</f>
        <v>-11085347.127242986</v>
      </c>
      <c r="K56" s="25">
        <f>-[2]RevRepairs!M232-[2]Management!M593+[2]NewBuild!L2601</f>
        <v>-11399939.384105105</v>
      </c>
      <c r="L56" s="25">
        <f>-[2]RevRepairs!N232-[2]Management!N593+[2]NewBuild!M2601</f>
        <v>-11719216.659506854</v>
      </c>
      <c r="M56" s="25">
        <f>-[2]RevRepairs!O232-[2]Management!O593+[2]NewBuild!N2601</f>
        <v>-12042473.635633856</v>
      </c>
      <c r="N56" s="25">
        <f>-[2]RevRepairs!P232-[2]Management!P593+[2]NewBuild!O2601</f>
        <v>-12354619.984609807</v>
      </c>
      <c r="O56" s="25">
        <f>-[2]RevRepairs!Q232-[2]Management!Q593+[2]NewBuild!P2601</f>
        <v>-12673663.602846948</v>
      </c>
      <c r="P56" s="25">
        <f>-[2]RevRepairs!R232-[2]Management!R593+[2]NewBuild!Q2601</f>
        <v>-13001665.618337248</v>
      </c>
      <c r="Q56" s="25">
        <f>-[2]RevRepairs!S232-[2]Management!S593+[2]NewBuild!R2601</f>
        <v>-13336157.227710349</v>
      </c>
      <c r="R56" s="25">
        <f>-[2]RevRepairs!T232-[2]Management!T593+[2]NewBuild!S2601</f>
        <v>-13676953.272244914</v>
      </c>
      <c r="S56" s="25">
        <f>-[2]RevRepairs!U232-[2]Management!U593+[2]NewBuild!T2601</f>
        <v>-14018877.104051035</v>
      </c>
      <c r="T56" s="25">
        <f>-[2]RevRepairs!V232-[2]Management!V593+[2]NewBuild!U2601</f>
        <v>-14369349.031652309</v>
      </c>
      <c r="U56" s="25">
        <f>-[2]RevRepairs!W232-[2]Management!W593+[2]NewBuild!V2601</f>
        <v>-14728582.757443616</v>
      </c>
      <c r="V56" s="25">
        <f>-[2]RevRepairs!X232-[2]Management!X593+[2]NewBuild!W2601</f>
        <v>-15096797.326379705</v>
      </c>
      <c r="W56" s="25">
        <f>-[2]RevRepairs!Y232-[2]Management!Y593+[2]NewBuild!X2601</f>
        <v>-15474217.259539194</v>
      </c>
      <c r="X56" s="25">
        <f>-[2]RevRepairs!Z232-[2]Management!Z593+[2]NewBuild!Y2601</f>
        <v>-15861072.691027673</v>
      </c>
      <c r="Y56" s="25">
        <f>-[2]RevRepairs!AA232-[2]Management!AA593+[2]NewBuild!Z2601</f>
        <v>-16257599.508303363</v>
      </c>
      <c r="Z56" s="25">
        <f>-[2]RevRepairs!AB232-[2]Management!AB593+[2]NewBuild!AA2601</f>
        <v>-16664039.496010944</v>
      </c>
      <c r="AA56" s="25">
        <f>-[2]RevRepairs!AC232-[2]Management!AC593+[2]NewBuild!AB2601</f>
        <v>-17080640.483411219</v>
      </c>
      <c r="AB56" s="25">
        <f>-[2]RevRepairs!AD232-[2]Management!AD593+[2]NewBuild!AC2601</f>
        <v>-17507656.4954965</v>
      </c>
      <c r="AC56" s="25">
        <f>-[2]RevRepairs!AE232-[2]Management!AE593+[2]NewBuild!AD2601</f>
        <v>-17945347.907883912</v>
      </c>
      <c r="AD56" s="25">
        <f>-[2]RevRepairs!AF232-[2]Management!AF593+[2]NewBuild!AE2601</f>
        <v>-18393981.605581004</v>
      </c>
      <c r="AE56" s="25">
        <f>-[2]RevRepairs!AG232-[2]Management!AG593+[2]NewBuild!AF2601</f>
        <v>-18853831.14572053</v>
      </c>
      <c r="AF56" s="25">
        <f>-[2]RevRepairs!AH232-[2]Management!AH593+[2]NewBuild!AG2601</f>
        <v>-19325176.924363542</v>
      </c>
      <c r="AG56" s="25">
        <f>-[2]RevRepairs!AI232-[2]Management!AI593+[2]NewBuild!AH2601</f>
        <v>-19808306.347472627</v>
      </c>
      <c r="AH56" s="25">
        <f>-[2]RevRepairs!AJ232-[2]Management!AJ593+[2]NewBuild!AI2601</f>
        <v>-20303514.006159443</v>
      </c>
      <c r="AI56" s="25">
        <f>-[2]RevRepairs!AK232-[2]Management!AK593+[2]NewBuild!AJ2601</f>
        <v>-20811101.856313426</v>
      </c>
      <c r="AJ56" s="25">
        <f>-[2]RevRepairs!AL232-[2]Management!AL593+[2]NewBuild!AK2601</f>
        <v>-21331379.40272126</v>
      </c>
      <c r="AK56" s="25">
        <f>-[2]RevRepairs!AM232-[2]Management!AM593+[2]NewBuild!AL2601</f>
        <v>-21864663.88778929</v>
      </c>
      <c r="AL56" s="25">
        <f>-[2]RevRepairs!AN232-[2]Management!AN593+[2]NewBuild!AM2601</f>
        <v>-22411280.484984018</v>
      </c>
      <c r="AM56" s="25">
        <f>-[2]RevRepairs!AO232-[2]Management!AO593+[2]NewBuild!AN2601</f>
        <v>-22971562.497108616</v>
      </c>
      <c r="AN56" s="25">
        <f>-[2]RevRepairs!AP232-[2]Management!AP593+[2]NewBuild!AO2601</f>
        <v>-23545851.55953633</v>
      </c>
      <c r="AO56" s="25">
        <f>-[2]RevRepairs!AQ232-[2]Management!AQ593+[2]NewBuild!AP2601</f>
        <v>-24134497.848524731</v>
      </c>
      <c r="AP56" s="25">
        <f>-[2]RevRepairs!AR232-[2]Management!AR593+[2]NewBuild!AQ2601</f>
        <v>-24737860.294737853</v>
      </c>
      <c r="AQ56" s="25">
        <f>-[2]RevRepairs!AS232-[2]Management!AS593+[2]NewBuild!AR2601</f>
        <v>-25356306.802106295</v>
      </c>
      <c r="AR56" s="25">
        <f>-[2]RevRepairs!AT232-[2]Management!AT593+[2]NewBuild!AS2601</f>
        <v>-25990214.47215895</v>
      </c>
      <c r="AS56" s="25">
        <f>-[2]RevRepairs!AU232-[2]Management!AU593+[2]NewBuild!AT2601</f>
        <v>-26639969.833962929</v>
      </c>
      <c r="AT56" s="25">
        <f>-[2]RevRepairs!AV232-[2]Management!AV593+[2]NewBuild!AU2601</f>
        <v>-27305969.079811998</v>
      </c>
      <c r="AU56" s="25">
        <f>-[2]RevRepairs!AW232-[2]Management!AW593+[2]NewBuild!AV2601</f>
        <v>-27988618.306807294</v>
      </c>
      <c r="AV56" s="25">
        <f>-[2]RevRepairs!AX232-[2]Management!AX593+[2]NewBuild!AW2601</f>
        <v>-28688333.764477473</v>
      </c>
      <c r="AW56" s="25">
        <f>-[2]RevRepairs!AY232-[2]Management!AY593+[2]NewBuild!AX2601</f>
        <v>-29405542.108589411</v>
      </c>
      <c r="AX56" s="25">
        <f>-[2]RevRepairs!AZ232-[2]Management!AZ593+[2]NewBuild!AY2601</f>
        <v>-30140680.661304146</v>
      </c>
      <c r="AY56" s="25">
        <f>-[2]RevRepairs!BA232-[2]Management!BA593+[2]NewBuild!AZ2601</f>
        <v>-30894197.677836742</v>
      </c>
      <c r="AZ56" s="25">
        <f>-[2]RevRepairs!BB232-[2]Management!BB593+[2]NewBuild!BA2601</f>
        <v>-31666552.619782656</v>
      </c>
      <c r="BA56" s="25">
        <f>-[2]RevRepairs!BC232-[2]Management!BC593+[2]NewBuild!BB2601</f>
        <v>-32458216.435277224</v>
      </c>
      <c r="BB56" s="25">
        <f>-[2]RevRepairs!BD232-[2]Management!BD593+[2]NewBuild!BC2601</f>
        <v>-33269671.846159156</v>
      </c>
      <c r="BC56" s="25">
        <f>-[2]RevRepairs!BE232-[2]Management!BE593+[2]NewBuild!BD2601</f>
        <v>-34101413.64231313</v>
      </c>
      <c r="BD56" s="25">
        <f>-[2]RevRepairs!BF232-[2]Management!BF593+[2]NewBuild!BE2601</f>
        <v>-34953948.98337096</v>
      </c>
      <c r="BE56" s="25">
        <f>-[2]RevRepairs!BG232-[2]Management!BG593+[2]NewBuild!BF2601</f>
        <v>-35827797.707955234</v>
      </c>
      <c r="BF56" s="25">
        <f>-[2]RevRepairs!BH232-[2]Management!BH593+[2]NewBuild!BG2601</f>
        <v>-36723492.6506541</v>
      </c>
      <c r="BG56" s="25">
        <f>-[2]RevRepairs!BI232-[2]Management!BI593+[2]NewBuild!BH2601</f>
        <v>-37641579.966920458</v>
      </c>
      <c r="BH56" s="25">
        <f>-[2]RevRepairs!BJ232-[2]Management!BJ593+[2]NewBuild!BI2601</f>
        <v>-38582619.466093466</v>
      </c>
      <c r="BI56" s="25">
        <f>-[2]RevRepairs!BK232-[2]Management!BK593+[2]NewBuild!BJ2601</f>
        <v>-39547184.952745803</v>
      </c>
    </row>
    <row r="57" spans="1:61" s="24" customFormat="1" hidden="1" x14ac:dyDescent="0.25">
      <c r="A57" s="24" t="s">
        <v>16</v>
      </c>
      <c r="B57" s="29">
        <f>SUM(B51:B56)</f>
        <v>-24441675.396364398</v>
      </c>
      <c r="C57" s="30">
        <f t="shared" ref="C57:AE57" si="11">SUM(C51:C56)</f>
        <v>-19590600.597059701</v>
      </c>
      <c r="D57" s="29">
        <f t="shared" si="11"/>
        <v>-20072279.149003457</v>
      </c>
      <c r="E57" s="29">
        <f t="shared" si="11"/>
        <v>-20501496.53338832</v>
      </c>
      <c r="F57" s="29">
        <f t="shared" si="11"/>
        <v>-20711583.751776055</v>
      </c>
      <c r="G57" s="29">
        <f t="shared" si="11"/>
        <v>-21199873.093634631</v>
      </c>
      <c r="H57" s="29">
        <f t="shared" si="11"/>
        <v>-21703725.795274802</v>
      </c>
      <c r="I57" s="29">
        <f t="shared" si="11"/>
        <v>-22238635.562888421</v>
      </c>
      <c r="J57" s="29">
        <f t="shared" si="11"/>
        <v>-22784514.60981968</v>
      </c>
      <c r="K57" s="29">
        <f t="shared" si="11"/>
        <v>-23384517.328675114</v>
      </c>
      <c r="L57" s="29">
        <f t="shared" si="11"/>
        <v>-23997222.343736492</v>
      </c>
      <c r="M57" s="29">
        <f t="shared" si="11"/>
        <v>-24619769.705150846</v>
      </c>
      <c r="N57" s="29">
        <f t="shared" si="11"/>
        <v>-25234521.106166564</v>
      </c>
      <c r="O57" s="29">
        <f t="shared" si="11"/>
        <v>-25865490.231331684</v>
      </c>
      <c r="P57" s="29">
        <f t="shared" si="11"/>
        <v>-26496386.066246647</v>
      </c>
      <c r="Q57" s="29">
        <f t="shared" si="11"/>
        <v>-27149648.058587596</v>
      </c>
      <c r="R57" s="29">
        <f t="shared" si="11"/>
        <v>-27817040.834658295</v>
      </c>
      <c r="S57" s="29">
        <f t="shared" si="11"/>
        <v>-28493583.109645523</v>
      </c>
      <c r="T57" s="29">
        <f t="shared" si="11"/>
        <v>-29186895.469015069</v>
      </c>
      <c r="U57" s="29">
        <f t="shared" si="11"/>
        <v>-29907214.457256641</v>
      </c>
      <c r="V57" s="29">
        <f t="shared" si="11"/>
        <v>-30625517.017791033</v>
      </c>
      <c r="W57" s="29">
        <f t="shared" si="11"/>
        <v>-31371696.028998509</v>
      </c>
      <c r="X57" s="29">
        <f t="shared" si="11"/>
        <v>-32136385.302856185</v>
      </c>
      <c r="Y57" s="29">
        <f t="shared" si="11"/>
        <v>-32920047.498409204</v>
      </c>
      <c r="Z57" s="29">
        <f t="shared" si="11"/>
        <v>-33723156.879012734</v>
      </c>
      <c r="AA57" s="29">
        <f t="shared" si="11"/>
        <v>-34557894.783482611</v>
      </c>
      <c r="AB57" s="29">
        <f t="shared" si="11"/>
        <v>-35389674.027279384</v>
      </c>
      <c r="AC57" s="29">
        <f t="shared" si="11"/>
        <v>-36254091.004472055</v>
      </c>
      <c r="AD57" s="29">
        <f t="shared" si="11"/>
        <v>-37139974.206401795</v>
      </c>
      <c r="AE57" s="29">
        <f t="shared" si="11"/>
        <v>-38047860.441509053</v>
      </c>
      <c r="AF57" s="29">
        <f>SUM(AF51:AF56)</f>
        <v>-38978299.985961512</v>
      </c>
      <c r="AG57" s="29">
        <f>SUM(AG51:AG56)</f>
        <v>-39945787.927608386</v>
      </c>
      <c r="AH57" s="29">
        <f>SUM(AH51:AH56)</f>
        <v>-40909109.485648975</v>
      </c>
      <c r="AI57" s="29">
        <f>SUM(AI51:AI56)</f>
        <v>-41910650.421041623</v>
      </c>
      <c r="AJ57" s="29">
        <f>SUM(AJ51:AJ56)</f>
        <v>-42937087.346520782</v>
      </c>
      <c r="AK57" s="29">
        <f t="shared" ref="AK57:BI57" si="12">SUM(AK51:AK56)</f>
        <v>-43989043.127799824</v>
      </c>
      <c r="AL57" s="29">
        <f t="shared" si="12"/>
        <v>-45067156.26137954</v>
      </c>
      <c r="AM57" s="29">
        <f t="shared" si="12"/>
        <v>-46188674.398206219</v>
      </c>
      <c r="AN57" s="29">
        <f t="shared" si="12"/>
        <v>-47304489.092800379</v>
      </c>
      <c r="AO57" s="29">
        <f t="shared" si="12"/>
        <v>-48465067.523569196</v>
      </c>
      <c r="AP57" s="29">
        <f t="shared" si="12"/>
        <v>-49654521.608785056</v>
      </c>
      <c r="AQ57" s="29">
        <f t="shared" si="12"/>
        <v>-50873574.094264925</v>
      </c>
      <c r="AR57" s="29">
        <f t="shared" si="12"/>
        <v>-52122965.867555439</v>
      </c>
      <c r="AS57" s="29">
        <f t="shared" si="12"/>
        <v>-53423219.010999024</v>
      </c>
      <c r="AT57" s="29">
        <f t="shared" si="12"/>
        <v>-54715824.284607567</v>
      </c>
      <c r="AU57" s="29">
        <f t="shared" si="12"/>
        <v>-56060867.574890643</v>
      </c>
      <c r="AV57" s="29">
        <f t="shared" si="12"/>
        <v>-57439404.416838981</v>
      </c>
      <c r="AW57" s="29">
        <f t="shared" si="12"/>
        <v>-58852273.482462928</v>
      </c>
      <c r="AX57" s="29">
        <f t="shared" si="12"/>
        <v>-60300334.500340357</v>
      </c>
      <c r="AY57" s="29">
        <f t="shared" si="12"/>
        <v>-61808004.586361982</v>
      </c>
      <c r="AZ57" s="29">
        <f t="shared" si="12"/>
        <v>-63305579.780310914</v>
      </c>
      <c r="BA57" s="29">
        <f t="shared" si="12"/>
        <v>-64864593.614848211</v>
      </c>
      <c r="BB57" s="29">
        <f t="shared" si="12"/>
        <v>-66462459.673522323</v>
      </c>
      <c r="BC57" s="29">
        <f t="shared" si="12"/>
        <v>-68100151.181882173</v>
      </c>
      <c r="BD57" s="29">
        <f t="shared" si="12"/>
        <v>-69778665.80581978</v>
      </c>
      <c r="BE57" s="29">
        <f t="shared" si="12"/>
        <v>-71527053.661358297</v>
      </c>
      <c r="BF57" s="29">
        <f t="shared" si="12"/>
        <v>-73262280.969320685</v>
      </c>
      <c r="BG57" s="29">
        <f t="shared" si="12"/>
        <v>-75069504.65235731</v>
      </c>
      <c r="BH57" s="29">
        <f t="shared" si="12"/>
        <v>-76921799.046251714</v>
      </c>
      <c r="BI57" s="29">
        <f t="shared" si="12"/>
        <v>-78815268.214527696</v>
      </c>
    </row>
    <row r="58" spans="1:61" s="24" customFormat="1" hidden="1" x14ac:dyDescent="0.25">
      <c r="A58" s="27" t="s">
        <v>17</v>
      </c>
      <c r="B58" s="35">
        <f>-[2]Financing!C66</f>
        <v>-6894502.7190579996</v>
      </c>
      <c r="C58" s="36">
        <f>-[2]Financing!D66</f>
        <v>-7792059.8631999996</v>
      </c>
      <c r="D58" s="32">
        <f>-[2]Financing!E66</f>
        <v>-7792059.8631999996</v>
      </c>
      <c r="E58" s="32">
        <f>-[2]Financing!F66</f>
        <v>-7792059.8631999996</v>
      </c>
      <c r="F58" s="32">
        <f>-[2]Financing!G66</f>
        <v>-7523465.3946000002</v>
      </c>
      <c r="G58" s="32">
        <f>-[2]Financing!H66</f>
        <v>-7523465.3946000002</v>
      </c>
      <c r="H58" s="32">
        <f>-[2]Financing!I66</f>
        <v>-7523465.3946000002</v>
      </c>
      <c r="I58" s="32">
        <f>-[2]Financing!J66</f>
        <v>-7523465.3946000002</v>
      </c>
      <c r="J58" s="32">
        <f>-[2]Financing!K66</f>
        <v>-7519782.0612666672</v>
      </c>
      <c r="K58" s="32">
        <f>-[2]Financing!L66</f>
        <v>-7081465.3946000002</v>
      </c>
      <c r="L58" s="32">
        <f>-[2]Financing!M66</f>
        <v>-7081465.3946000002</v>
      </c>
      <c r="M58" s="32">
        <f>-[2]Financing!N66</f>
        <v>-7081465.3946000002</v>
      </c>
      <c r="N58" s="32">
        <f>-[2]Financing!O66</f>
        <v>-7081465.3946000002</v>
      </c>
      <c r="O58" s="32">
        <f>-[2]Financing!P66</f>
        <v>-7076598.7279333342</v>
      </c>
      <c r="P58" s="32">
        <f>-[2]Financing!Q66</f>
        <v>-6497465.3946000002</v>
      </c>
      <c r="Q58" s="32">
        <f>-[2]Financing!R66</f>
        <v>-6497465.3946000002</v>
      </c>
      <c r="R58" s="32">
        <f>-[2]Financing!S66</f>
        <v>-6497465.3946000002</v>
      </c>
      <c r="S58" s="32">
        <f>-[2]Financing!T66</f>
        <v>-6497465.3946000002</v>
      </c>
      <c r="T58" s="32">
        <f>-[2]Financing!U66</f>
        <v>-6497465.3946000002</v>
      </c>
      <c r="U58" s="32">
        <f>-[2]Financing!V66</f>
        <v>-6486465.3946000002</v>
      </c>
      <c r="V58" s="32">
        <f>-[2]Financing!W66</f>
        <v>-5177465.3946000002</v>
      </c>
      <c r="W58" s="32">
        <f>-[2]Financing!X66</f>
        <v>-5177465.3946000002</v>
      </c>
      <c r="X58" s="32">
        <f>-[2]Financing!Y66</f>
        <v>-5177465.3946000002</v>
      </c>
      <c r="Y58" s="32">
        <f>-[2]Financing!Z66</f>
        <v>-5177465.3946000002</v>
      </c>
      <c r="Z58" s="32">
        <f>-[2]Financing!AA66</f>
        <v>-5165998.7279333342</v>
      </c>
      <c r="AA58" s="32">
        <f>-[2]Financing!AB66</f>
        <v>-3801465.3946000002</v>
      </c>
      <c r="AB58" s="32">
        <f>-[2]Financing!AC66</f>
        <v>-3801465.3946000002</v>
      </c>
      <c r="AC58" s="32">
        <f>-[2]Financing!AD66</f>
        <v>-3801465.3946000002</v>
      </c>
      <c r="AD58" s="32">
        <f>-[2]Financing!AE66</f>
        <v>-3801465.3946000002</v>
      </c>
      <c r="AE58" s="32">
        <f>-[2]Financing!AF66</f>
        <v>-3789798.7279333342</v>
      </c>
      <c r="AF58" s="32">
        <f>-[2]Financing!AG66</f>
        <v>-2401465.3946000002</v>
      </c>
      <c r="AG58" s="32">
        <f>-[2]Financing!AH66</f>
        <v>-2401465.3946000002</v>
      </c>
      <c r="AH58" s="32">
        <f>-[2]Financing!AI66</f>
        <v>-2401465.3946000002</v>
      </c>
      <c r="AI58" s="32">
        <f>-[2]Financing!AJ66</f>
        <v>-2401465.3946000002</v>
      </c>
      <c r="AJ58" s="32">
        <f>-[2]Financing!AK66</f>
        <v>-2401465.3946000002</v>
      </c>
      <c r="AK58" s="32">
        <f>-[2]Financing!AL66</f>
        <v>-2401465.3946000002</v>
      </c>
      <c r="AL58" s="32">
        <f>-[2]Financing!AM66</f>
        <v>-2401465.3946000002</v>
      </c>
      <c r="AM58" s="32">
        <f>-[2]Financing!AN66</f>
        <v>-2401465.3946000002</v>
      </c>
      <c r="AN58" s="32">
        <f>-[2]Financing!AO66</f>
        <v>-2401465.3946000002</v>
      </c>
      <c r="AO58" s="32">
        <f>-[2]Financing!AP66</f>
        <v>-2401465.3946000002</v>
      </c>
      <c r="AP58" s="32">
        <f>-[2]Financing!AQ66</f>
        <v>-2401465.3946000002</v>
      </c>
      <c r="AQ58" s="32">
        <f>-[2]Financing!AR66</f>
        <v>-2401465.3946000002</v>
      </c>
      <c r="AR58" s="32">
        <f>-[2]Financing!AS66</f>
        <v>-2401465.3946000002</v>
      </c>
      <c r="AS58" s="32">
        <f>-[2]Financing!AT66</f>
        <v>-2401465.3946000002</v>
      </c>
      <c r="AT58" s="32">
        <f>-[2]Financing!AU66</f>
        <v>-1536832.8612666675</v>
      </c>
      <c r="AU58" s="32">
        <f>-[2]Financing!AV66</f>
        <v>653805.00540000002</v>
      </c>
      <c r="AV58" s="32">
        <f>-[2]Financing!AW66</f>
        <v>653805.00540000002</v>
      </c>
      <c r="AW58" s="32">
        <f>-[2]Financing!AX66</f>
        <v>653805.00540000002</v>
      </c>
      <c r="AX58" s="32">
        <f>-[2]Financing!AY66</f>
        <v>653805.00540000002</v>
      </c>
      <c r="AY58" s="32">
        <f>-[2]Financing!AZ66</f>
        <v>653805.00540000002</v>
      </c>
      <c r="AZ58" s="32">
        <f>-[2]Financing!BA66</f>
        <v>653805.00540000002</v>
      </c>
      <c r="BA58" s="32">
        <f>-[2]Financing!BB66</f>
        <v>653805.00540000002</v>
      </c>
      <c r="BB58" s="32">
        <f>-[2]Financing!BC66</f>
        <v>653805.00540000002</v>
      </c>
      <c r="BC58" s="32">
        <f>-[2]Financing!BD66</f>
        <v>653805.00540000002</v>
      </c>
      <c r="BD58" s="32">
        <f>-[2]Financing!BE66</f>
        <v>653805.00540000002</v>
      </c>
      <c r="BE58" s="32">
        <f>-[2]Financing!BF66</f>
        <v>-199590.19459999999</v>
      </c>
      <c r="BF58" s="32">
        <f>-[2]Financing!BG66</f>
        <v>-1052985.3946</v>
      </c>
      <c r="BG58" s="32">
        <f>-[2]Financing!BH66</f>
        <v>-1052985.3946</v>
      </c>
      <c r="BH58" s="32">
        <f>-[2]Financing!BI66</f>
        <v>-1052985.3946</v>
      </c>
      <c r="BI58" s="32">
        <f>-[2]Financing!BJ66</f>
        <v>-1052985.3946</v>
      </c>
    </row>
    <row r="59" spans="1:61" s="24" customFormat="1" hidden="1" x14ac:dyDescent="0.25">
      <c r="A59" s="26" t="s">
        <v>18</v>
      </c>
      <c r="B59" s="32">
        <f>-[2]Financing!C107</f>
        <v>0</v>
      </c>
      <c r="C59" s="33">
        <f>-[2]Financing!D107</f>
        <v>0</v>
      </c>
      <c r="D59" s="32">
        <f>-[2]Financing!E107</f>
        <v>0</v>
      </c>
      <c r="E59" s="32">
        <f>-[2]Financing!F107</f>
        <v>0</v>
      </c>
      <c r="F59" s="32">
        <f>-[2]Financing!G107</f>
        <v>0</v>
      </c>
      <c r="G59" s="32">
        <f>-[2]Financing!H107</f>
        <v>0</v>
      </c>
      <c r="H59" s="32">
        <f>-[2]Financing!I107</f>
        <v>0</v>
      </c>
      <c r="I59" s="32">
        <f>-[2]Financing!J107</f>
        <v>0</v>
      </c>
      <c r="J59" s="32">
        <f>-[2]Financing!K107</f>
        <v>0</v>
      </c>
      <c r="K59" s="32">
        <f>-[2]Financing!L107</f>
        <v>0</v>
      </c>
      <c r="L59" s="32">
        <f>-[2]Financing!M107</f>
        <v>0</v>
      </c>
      <c r="M59" s="32">
        <f>-[2]Financing!N107</f>
        <v>0</v>
      </c>
      <c r="N59" s="32">
        <f>-[2]Financing!O107</f>
        <v>0</v>
      </c>
      <c r="O59" s="32">
        <f>-[2]Financing!P107</f>
        <v>0</v>
      </c>
      <c r="P59" s="32">
        <f>-[2]Financing!Q107</f>
        <v>0</v>
      </c>
      <c r="Q59" s="32">
        <f>-[2]Financing!R107</f>
        <v>0</v>
      </c>
      <c r="R59" s="32">
        <f>-[2]Financing!S107</f>
        <v>0</v>
      </c>
      <c r="S59" s="32">
        <f>-[2]Financing!T107</f>
        <v>0</v>
      </c>
      <c r="T59" s="32">
        <f>-[2]Financing!U107</f>
        <v>0</v>
      </c>
      <c r="U59" s="32">
        <f>-[2]Financing!V107</f>
        <v>0</v>
      </c>
      <c r="V59" s="32">
        <f>-[2]Financing!W107</f>
        <v>0</v>
      </c>
      <c r="W59" s="32">
        <f>-[2]Financing!X107</f>
        <v>0</v>
      </c>
      <c r="X59" s="32">
        <f>-[2]Financing!Y107</f>
        <v>0</v>
      </c>
      <c r="Y59" s="32">
        <f>-[2]Financing!Z107</f>
        <v>0</v>
      </c>
      <c r="Z59" s="32">
        <f>-[2]Financing!AA107</f>
        <v>0</v>
      </c>
      <c r="AA59" s="32">
        <f>-[2]Financing!AB107</f>
        <v>0</v>
      </c>
      <c r="AB59" s="32">
        <f>-[2]Financing!AC107</f>
        <v>0</v>
      </c>
      <c r="AC59" s="32">
        <f>-[2]Financing!AD107</f>
        <v>0</v>
      </c>
      <c r="AD59" s="32">
        <f>-[2]Financing!AE107</f>
        <v>0</v>
      </c>
      <c r="AE59" s="32">
        <f>-[2]Financing!AF107</f>
        <v>0</v>
      </c>
      <c r="AF59" s="32">
        <f>-[2]Financing!AG107</f>
        <v>0</v>
      </c>
      <c r="AG59" s="32">
        <f>-[2]Financing!AH107</f>
        <v>0</v>
      </c>
      <c r="AH59" s="32">
        <f>-[2]Financing!AI107</f>
        <v>0</v>
      </c>
      <c r="AI59" s="32">
        <f>-[2]Financing!AJ107</f>
        <v>0</v>
      </c>
      <c r="AJ59" s="32">
        <f>-[2]Financing!AK107</f>
        <v>0</v>
      </c>
      <c r="AK59" s="32">
        <f>-[2]Financing!AL107</f>
        <v>0</v>
      </c>
      <c r="AL59" s="32">
        <f>-[2]Financing!AM107</f>
        <v>0</v>
      </c>
      <c r="AM59" s="32">
        <f>-[2]Financing!AN107</f>
        <v>0</v>
      </c>
      <c r="AN59" s="32">
        <f>-[2]Financing!AO107</f>
        <v>0</v>
      </c>
      <c r="AO59" s="32">
        <f>-[2]Financing!AP107</f>
        <v>0</v>
      </c>
      <c r="AP59" s="32">
        <f>-[2]Financing!AQ107</f>
        <v>0</v>
      </c>
      <c r="AQ59" s="32">
        <f>-[2]Financing!AR107</f>
        <v>0</v>
      </c>
      <c r="AR59" s="32">
        <f>-[2]Financing!AS107</f>
        <v>0</v>
      </c>
      <c r="AS59" s="32">
        <f>-[2]Financing!AT107</f>
        <v>0</v>
      </c>
      <c r="AT59" s="32">
        <f>-[2]Financing!AU107</f>
        <v>0</v>
      </c>
      <c r="AU59" s="32">
        <f>-[2]Financing!AV107</f>
        <v>0</v>
      </c>
      <c r="AV59" s="32">
        <f>-[2]Financing!AW107</f>
        <v>0</v>
      </c>
      <c r="AW59" s="32">
        <f>-[2]Financing!AX107</f>
        <v>0</v>
      </c>
      <c r="AX59" s="32">
        <f>-[2]Financing!AY107</f>
        <v>0</v>
      </c>
      <c r="AY59" s="32">
        <f>-[2]Financing!AZ107</f>
        <v>0</v>
      </c>
      <c r="AZ59" s="32">
        <f>-[2]Financing!BA107</f>
        <v>0</v>
      </c>
      <c r="BA59" s="32">
        <f>-[2]Financing!BB107</f>
        <v>0</v>
      </c>
      <c r="BB59" s="32">
        <f>-[2]Financing!BC107</f>
        <v>0</v>
      </c>
      <c r="BC59" s="32">
        <f>-[2]Financing!BD107</f>
        <v>0</v>
      </c>
      <c r="BD59" s="32">
        <f>-[2]Financing!BE107</f>
        <v>0</v>
      </c>
      <c r="BE59" s="32">
        <f>-[2]Financing!BF107</f>
        <v>0</v>
      </c>
      <c r="BF59" s="32">
        <f>-[2]Financing!BG107</f>
        <v>0</v>
      </c>
      <c r="BG59" s="32">
        <f>-[2]Financing!BH107</f>
        <v>0</v>
      </c>
      <c r="BH59" s="32">
        <f>-[2]Financing!BI107</f>
        <v>0</v>
      </c>
      <c r="BI59" s="32">
        <f>-[2]Financing!BJ107</f>
        <v>0</v>
      </c>
    </row>
    <row r="60" spans="1:61" s="24" customFormat="1" hidden="1" x14ac:dyDescent="0.25">
      <c r="A60" s="27" t="s">
        <v>19</v>
      </c>
      <c r="B60" s="37">
        <v>64280.56</v>
      </c>
      <c r="C60" s="36">
        <f>[2]Financing!D128+[2]Financing!D133+[2]Financing!D140</f>
        <v>46887.95159888122</v>
      </c>
      <c r="D60" s="32">
        <f>[2]Financing!E128+[2]Financing!E133+[2]Financing!E140</f>
        <v>43127.735660390215</v>
      </c>
      <c r="E60" s="32">
        <f>[2]Financing!F128+[2]Financing!F133+[2]Financing!F140</f>
        <v>31328.492240724652</v>
      </c>
      <c r="F60" s="32">
        <f>[2]Financing!G128+[2]Financing!G133+[2]Financing!G140</f>
        <v>69016.077252438554</v>
      </c>
      <c r="G60" s="32">
        <f>[2]Financing!H128+[2]Financing!H133+[2]Financing!H140</f>
        <v>69222.465192827891</v>
      </c>
      <c r="H60" s="32">
        <f>[2]Financing!I128+[2]Financing!I133+[2]Financing!I140</f>
        <v>125706.55625425684</v>
      </c>
      <c r="I60" s="32">
        <f>[2]Financing!J128+[2]Financing!J133+[2]Financing!J140</f>
        <v>245818.8734460682</v>
      </c>
      <c r="J60" s="32">
        <f>[2]Financing!K128+[2]Financing!K133+[2]Financing!K140</f>
        <v>196026.52359921962</v>
      </c>
      <c r="K60" s="32">
        <f>[2]Financing!L128+[2]Financing!L133+[2]Financing!L140</f>
        <v>157517.17785424154</v>
      </c>
      <c r="L60" s="32">
        <f>[2]Financing!M128+[2]Financing!M133+[2]Financing!M140</f>
        <v>308037.86589800922</v>
      </c>
      <c r="M60" s="32">
        <f>[2]Financing!N128+[2]Financing!N133+[2]Financing!N140</f>
        <v>479970.43791672681</v>
      </c>
      <c r="N60" s="32">
        <f>[2]Financing!O128+[2]Financing!O133+[2]Financing!O140</f>
        <v>725898.48191061162</v>
      </c>
      <c r="O60" s="32">
        <f>[2]Financing!P128+[2]Financing!P133+[2]Financing!P140</f>
        <v>864242.57072057389</v>
      </c>
      <c r="P60" s="32">
        <f>[2]Financing!Q128+[2]Financing!Q133+[2]Financing!Q140</f>
        <v>1025117.7015874786</v>
      </c>
      <c r="Q60" s="32">
        <f>[2]Financing!R128+[2]Financing!R133+[2]Financing!R140</f>
        <v>1381962.8427446494</v>
      </c>
      <c r="R60" s="32">
        <f>[2]Financing!S128+[2]Financing!S133+[2]Financing!S140</f>
        <v>1763077.887588453</v>
      </c>
      <c r="S60" s="32">
        <f>[2]Financing!T128+[2]Financing!T133+[2]Financing!T140</f>
        <v>2167658.1762046651</v>
      </c>
      <c r="T60" s="32">
        <f>[2]Financing!U128+[2]Financing!U133+[2]Financing!U140</f>
        <v>2596730.4392072191</v>
      </c>
      <c r="U60" s="32">
        <f>[2]Financing!V128+[2]Financing!V133+[2]Financing!V140</f>
        <v>2702605.4220369137</v>
      </c>
      <c r="V60" s="32">
        <f>[2]Financing!W128+[2]Financing!W133+[2]Financing!W140</f>
        <v>2842493.0332525801</v>
      </c>
      <c r="W60" s="32">
        <f>[2]Financing!X128+[2]Financing!X133+[2]Financing!X140</f>
        <v>3366420.3139771665</v>
      </c>
      <c r="X60" s="32">
        <f>[2]Financing!Y128+[2]Financing!Y133+[2]Financing!Y140</f>
        <v>3919531.7602912677</v>
      </c>
      <c r="Y60" s="32">
        <f>[2]Financing!Z128+[2]Financing!Z133+[2]Financing!Z140</f>
        <v>4502943.1018286319</v>
      </c>
      <c r="Z60" s="32">
        <f>[2]Financing!AA128+[2]Financing!AA133+[2]Financing!AA140</f>
        <v>4758015.1620441945</v>
      </c>
      <c r="AA60" s="32">
        <f>[2]Financing!AB128+[2]Financing!AB133+[2]Financing!AB140</f>
        <v>5089572.3259533644</v>
      </c>
      <c r="AB60" s="32">
        <f>[2]Financing!AC128+[2]Financing!AC133+[2]Financing!AC140</f>
        <v>5846941.5211613653</v>
      </c>
      <c r="AC60" s="32">
        <f>[2]Financing!AD128+[2]Financing!AD133+[2]Financing!AD140</f>
        <v>6629150.1228949372</v>
      </c>
      <c r="AD60" s="32">
        <f>[2]Financing!AE128+[2]Financing!AE133+[2]Financing!AE140</f>
        <v>7450760.0752130346</v>
      </c>
      <c r="AE60" s="32">
        <f>[2]Financing!AF128+[2]Financing!AF133+[2]Financing!AF140</f>
        <v>7953446.6816304401</v>
      </c>
      <c r="AF60" s="32">
        <f>[2]Financing!AG128+[2]Financing!AG133+[2]Financing!AG140</f>
        <v>8504806.9030984826</v>
      </c>
      <c r="AG60" s="32">
        <f>[2]Financing!AH128+[2]Financing!AH133+[2]Financing!AH140</f>
        <v>9482343.9357499853</v>
      </c>
      <c r="AH60" s="32">
        <f>[2]Financing!AI128+[2]Financing!AI133+[2]Financing!AI140</f>
        <v>10506459.209026003</v>
      </c>
      <c r="AI60" s="32">
        <f>[2]Financing!AJ128+[2]Financing!AJ133+[2]Financing!AJ140</f>
        <v>11563258.816142967</v>
      </c>
      <c r="AJ60" s="32">
        <f>[2]Financing!AK128+[2]Financing!AK133+[2]Financing!AK140</f>
        <v>12670135.420910081</v>
      </c>
      <c r="AK60" s="32">
        <f>[2]Financing!AL128+[2]Financing!AL133+[2]Financing!AL140</f>
        <v>13829006.332060939</v>
      </c>
      <c r="AL60" s="32">
        <f>[2]Financing!AM128+[2]Financing!AM133+[2]Financing!AM140</f>
        <v>15041873.908741919</v>
      </c>
      <c r="AM60" s="32">
        <f>[2]Financing!AN128+[2]Financing!AN133+[2]Financing!AN140</f>
        <v>16329654.421846125</v>
      </c>
      <c r="AN60" s="32">
        <f>[2]Financing!AO128+[2]Financing!AO133+[2]Financing!AO140</f>
        <v>17675946.156617902</v>
      </c>
      <c r="AO60" s="32">
        <f>[2]Financing!AP128+[2]Financing!AP133+[2]Financing!AP140</f>
        <v>19064083.045482773</v>
      </c>
      <c r="AP60" s="32">
        <f>[2]Financing!AQ128+[2]Financing!AQ133+[2]Financing!AQ140</f>
        <v>20514863.836911395</v>
      </c>
      <c r="AQ60" s="32">
        <f>[2]Financing!AR128+[2]Financing!AR133+[2]Financing!AR140</f>
        <v>22030634.570457362</v>
      </c>
      <c r="AR60" s="32">
        <f>[2]Financing!AS128+[2]Financing!AS133+[2]Financing!AS140</f>
        <v>23613821.918059383</v>
      </c>
      <c r="AS60" s="32">
        <f>[2]Financing!AT128+[2]Financing!AT133+[2]Financing!AT140</f>
        <v>25289403.451656669</v>
      </c>
      <c r="AT60" s="32">
        <f>[2]Financing!AU128+[2]Financing!AU133+[2]Financing!AU140</f>
        <v>26698941.593191911</v>
      </c>
      <c r="AU60" s="32">
        <f>[2]Financing!AV128+[2]Financing!AV133+[2]Financing!AV140</f>
        <v>28183027.014805458</v>
      </c>
      <c r="AV60" s="32">
        <f>[2]Financing!AW128+[2]Financing!AW133+[2]Financing!AW140</f>
        <v>30105862.221900426</v>
      </c>
      <c r="AW60" s="32">
        <f>[2]Financing!AX128+[2]Financing!AX133+[2]Financing!AX140</f>
        <v>32110344.408180278</v>
      </c>
      <c r="AX60" s="32">
        <f>[2]Financing!AY128+[2]Financing!AY133+[2]Financing!AY140</f>
        <v>34199456.757575609</v>
      </c>
      <c r="AY60" s="32">
        <f>[2]Financing!AZ128+[2]Financing!AZ133+[2]Financing!AZ140</f>
        <v>36403040.968559086</v>
      </c>
      <c r="AZ60" s="32">
        <f>[2]Financing!BA128+[2]Financing!BA133+[2]Financing!BA140</f>
        <v>38698010.290511861</v>
      </c>
      <c r="BA60" s="32">
        <f>[2]Financing!BB128+[2]Financing!BB133+[2]Financing!BB140</f>
        <v>41060912.911236182</v>
      </c>
      <c r="BB60" s="32">
        <f>[2]Financing!BC128+[2]Financing!BC133+[2]Financing!BC140</f>
        <v>43521441.531402074</v>
      </c>
      <c r="BC60" s="32">
        <f>[2]Financing!BD128+[2]Financing!BD133+[2]Financing!BD140</f>
        <v>46083119.686799698</v>
      </c>
      <c r="BD60" s="32">
        <f>[2]Financing!BE128+[2]Financing!BE133+[2]Financing!BE140</f>
        <v>48749589.650655687</v>
      </c>
      <c r="BE60" s="32">
        <f>[2]Financing!BF128+[2]Financing!BF133+[2]Financing!BF140</f>
        <v>51548799.398166612</v>
      </c>
      <c r="BF60" s="32">
        <f>[2]Financing!BG128+[2]Financing!BG133+[2]Financing!BG140</f>
        <v>54445531.378045946</v>
      </c>
      <c r="BG60" s="32">
        <f>[2]Financing!BH128+[2]Financing!BH133+[2]Financing!BH140</f>
        <v>57419355.816657633</v>
      </c>
      <c r="BH60" s="32">
        <f>[2]Financing!BI128+[2]Financing!BI133+[2]Financing!BI140</f>
        <v>60513265.009315513</v>
      </c>
      <c r="BI60" s="32">
        <f>[2]Financing!BJ128+[2]Financing!BJ133+[2]Financing!BJ140</f>
        <v>63879100.056179017</v>
      </c>
    </row>
    <row r="61" spans="1:61" s="24" customFormat="1" hidden="1" x14ac:dyDescent="0.25">
      <c r="A61" s="27" t="s">
        <v>35</v>
      </c>
      <c r="B61" s="32">
        <f>-[2]Funding!B158-[2]Funding!B172+[2]NewBuild!C2604</f>
        <v>-5875716</v>
      </c>
      <c r="C61" s="36">
        <f>-[2]Funding!C158-[2]Funding!C172+[2]NewBuild!D2604</f>
        <v>-5458511</v>
      </c>
      <c r="D61" s="32">
        <f>-[2]Funding!D158-[2]Funding!D172+[2]NewBuild!E2604</f>
        <v>-5659548.7749999994</v>
      </c>
      <c r="E61" s="32">
        <f>-[2]Funding!E158-[2]Funding!E172+[2]NewBuild!F2604</f>
        <v>-5858821.8693749998</v>
      </c>
      <c r="F61" s="32">
        <f>-[2]Funding!F158-[2]Funding!F172+[2]NewBuild!G2604</f>
        <v>-6052675.6036093747</v>
      </c>
      <c r="G61" s="32">
        <f>-[2]Funding!G158-[2]Funding!G172+[2]NewBuild!H2604</f>
        <v>-6256975.5124496082</v>
      </c>
      <c r="H61" s="32">
        <f>-[2]Funding!H158-[2]Funding!H172+[2]NewBuild!I2604</f>
        <v>-6472233.12733116</v>
      </c>
      <c r="I61" s="32">
        <f>-[2]Funding!I158-[2]Funding!I172+[2]NewBuild!J2604</f>
        <v>-6689704.2395886574</v>
      </c>
      <c r="J61" s="32">
        <f>-[2]Funding!J158-[2]Funding!J172+[2]NewBuild!K2604</f>
        <v>-6908060.3329861062</v>
      </c>
      <c r="K61" s="32">
        <f>-[2]Funding!K158-[2]Funding!K172+[2]NewBuild!L2604</f>
        <v>-7136808.3745962139</v>
      </c>
      <c r="L61" s="32">
        <f>-[2]Funding!L158-[2]Funding!L172+[2]NewBuild!M2604</f>
        <v>-7362685.37681913</v>
      </c>
      <c r="M61" s="32">
        <f>-[2]Funding!M158-[2]Funding!M172+[2]NewBuild!N2604</f>
        <v>-7583874.9630213017</v>
      </c>
      <c r="N61" s="32">
        <f>-[2]Funding!N158-[2]Funding!N172+[2]NewBuild!O2604</f>
        <v>-7773471.8370968336</v>
      </c>
      <c r="O61" s="32">
        <f>-[2]Funding!O158-[2]Funding!O172+[2]NewBuild!P2604</f>
        <v>-7967808.633024253</v>
      </c>
      <c r="P61" s="32">
        <f>-[2]Funding!P158-[2]Funding!P172+[2]NewBuild!Q2604</f>
        <v>-8167003.8488498591</v>
      </c>
      <c r="Q61" s="32">
        <f>-[2]Funding!Q158-[2]Funding!Q172+[2]NewBuild!R2604</f>
        <v>-8371178.9450711049</v>
      </c>
      <c r="R61" s="32">
        <f>-[2]Funding!R158-[2]Funding!R172+[2]NewBuild!S2604</f>
        <v>-8580458.4186978824</v>
      </c>
      <c r="S61" s="32">
        <f>-[2]Funding!S158-[2]Funding!S172+[2]NewBuild!T2604</f>
        <v>-8794969.879165329</v>
      </c>
      <c r="T61" s="32">
        <f>-[2]Funding!T158-[2]Funding!T172+[2]NewBuild!U2604</f>
        <v>-9014844.1261444595</v>
      </c>
      <c r="U61" s="32">
        <f>-[2]Funding!U158-[2]Funding!U172+[2]NewBuild!V2604</f>
        <v>-9240215.2292980719</v>
      </c>
      <c r="V61" s="32">
        <f>-[2]Funding!V158-[2]Funding!V172+[2]NewBuild!W2604</f>
        <v>-9471220.6100305207</v>
      </c>
      <c r="W61" s="32">
        <f>-[2]Funding!W158-[2]Funding!W172+[2]NewBuild!X2604</f>
        <v>-9708001.1252812836</v>
      </c>
      <c r="X61" s="32">
        <f>-[2]Funding!X158-[2]Funding!X172+[2]NewBuild!Y2604</f>
        <v>-9950701.1534133144</v>
      </c>
      <c r="Y61" s="32">
        <f>-[2]Funding!Y158-[2]Funding!Y172+[2]NewBuild!Z2604</f>
        <v>-10199468.682248646</v>
      </c>
      <c r="Z61" s="32">
        <f>-[2]Funding!Z158-[2]Funding!Z172+[2]NewBuild!AA2604</f>
        <v>-10454455.399304861</v>
      </c>
      <c r="AA61" s="32">
        <f>-[2]Funding!AA158-[2]Funding!AA172+[2]NewBuild!AB2604</f>
        <v>-10715816.784287483</v>
      </c>
      <c r="AB61" s="32">
        <f>-[2]Funding!AB158-[2]Funding!AB172+[2]NewBuild!AC2604</f>
        <v>-10983712.203894669</v>
      </c>
      <c r="AC61" s="32">
        <f>-[2]Funding!AC158-[2]Funding!AC172+[2]NewBuild!AD2604</f>
        <v>-11258305.008992035</v>
      </c>
      <c r="AD61" s="32">
        <f>-[2]Funding!AD158-[2]Funding!AD172+[2]NewBuild!AE2604</f>
        <v>-11539762.634216834</v>
      </c>
      <c r="AE61" s="32">
        <f>-[2]Funding!AE158-[2]Funding!AE172+[2]NewBuild!AF2604</f>
        <v>-11828256.700072255</v>
      </c>
      <c r="AF61" s="32">
        <f>-[2]Funding!AF158-[2]Funding!AF172+[2]NewBuild!AG2604</f>
        <v>-12123963.117574058</v>
      </c>
      <c r="AG61" s="32">
        <f>-[2]Funding!AG158-[2]Funding!AG172+[2]NewBuild!AH2604</f>
        <v>-12427062.19551341</v>
      </c>
      <c r="AH61" s="32">
        <f>-[2]Funding!AH158-[2]Funding!AH172+[2]NewBuild!AI2604</f>
        <v>-12737738.750401244</v>
      </c>
      <c r="AI61" s="32">
        <f>-[2]Funding!AI158-[2]Funding!AI172+[2]NewBuild!AJ2604</f>
        <v>-13056182.219161272</v>
      </c>
      <c r="AJ61" s="32">
        <f>-[2]Funding!AJ158-[2]Funding!AJ172+[2]NewBuild!AK2604</f>
        <v>-13382586.774640303</v>
      </c>
      <c r="AK61" s="32">
        <f>-[2]Funding!AK158-[2]Funding!AK172+[2]NewBuild!AL2604</f>
        <v>-13717151.444006309</v>
      </c>
      <c r="AL61" s="32">
        <f>-[2]Funding!AL158-[2]Funding!AL172+[2]NewBuild!AM2604</f>
        <v>-14060080.230106466</v>
      </c>
      <c r="AM61" s="32">
        <f>-[2]Funding!AM158-[2]Funding!AM172+[2]NewBuild!AN2604</f>
        <v>-14411582.235859126</v>
      </c>
      <c r="AN61" s="32">
        <f>-[2]Funding!AN158-[2]Funding!AN172+[2]NewBuild!AO2604</f>
        <v>-14771871.791755604</v>
      </c>
      <c r="AO61" s="32">
        <f>-[2]Funding!AO158-[2]Funding!AO172+[2]NewBuild!AP2604</f>
        <v>-15141168.586549494</v>
      </c>
      <c r="AP61" s="32">
        <f>-[2]Funding!AP158-[2]Funding!AP172+[2]NewBuild!AQ2604</f>
        <v>-15519697.801213231</v>
      </c>
      <c r="AQ61" s="32">
        <f>-[2]Funding!AQ158-[2]Funding!AQ172+[2]NewBuild!AR2604</f>
        <v>-15907690.246243559</v>
      </c>
      <c r="AR61" s="32">
        <f>-[2]Funding!AR158-[2]Funding!AR172+[2]NewBuild!AS2604</f>
        <v>-16305382.502399646</v>
      </c>
      <c r="AS61" s="32">
        <f>-[2]Funding!AS158-[2]Funding!AS172+[2]NewBuild!AT2604</f>
        <v>-16713017.064959636</v>
      </c>
      <c r="AT61" s="32">
        <f>-[2]Funding!AT158-[2]Funding!AT172+[2]NewBuild!AU2604</f>
        <v>-17130842.491583627</v>
      </c>
      <c r="AU61" s="32">
        <f>-[2]Funding!AU158-[2]Funding!AU172+[2]NewBuild!AV2604</f>
        <v>-17559113.553873219</v>
      </c>
      <c r="AV61" s="32">
        <f>-[2]Funding!AV158-[2]Funding!AV172+[2]NewBuild!AW2604</f>
        <v>-17998091.392720047</v>
      </c>
      <c r="AW61" s="32">
        <f>-[2]Funding!AW158-[2]Funding!AW172+[2]NewBuild!AX2604</f>
        <v>-18448043.677538045</v>
      </c>
      <c r="AX61" s="32">
        <f>-[2]Funding!AX158-[2]Funding!AX172+[2]NewBuild!AY2604</f>
        <v>-18909244.769476496</v>
      </c>
      <c r="AY61" s="32">
        <f>-[2]Funding!AY158-[2]Funding!AY172+[2]NewBuild!AZ2604</f>
        <v>-19381975.888713408</v>
      </c>
      <c r="AZ61" s="32">
        <f>-[2]Funding!AZ158-[2]Funding!AZ172+[2]NewBuild!BA2604</f>
        <v>-19866525.285931244</v>
      </c>
      <c r="BA61" s="32">
        <f>-[2]Funding!BA158-[2]Funding!BA172+[2]NewBuild!BB2604</f>
        <v>-20363188.418079522</v>
      </c>
      <c r="BB61" s="32">
        <f>-[2]Funding!BB158-[2]Funding!BB172+[2]NewBuild!BC2604</f>
        <v>-20872268.128531508</v>
      </c>
      <c r="BC61" s="32">
        <f>-[2]Funding!BC158-[2]Funding!BC172+[2]NewBuild!BD2604</f>
        <v>-21394074.831744794</v>
      </c>
      <c r="BD61" s="32">
        <f>-[2]Funding!BD158-[2]Funding!BD172+[2]NewBuild!BE2604</f>
        <v>-21928926.702538412</v>
      </c>
      <c r="BE61" s="32">
        <f>-[2]Funding!BE158-[2]Funding!BE172+[2]NewBuild!BF2604</f>
        <v>-22477149.870101869</v>
      </c>
      <c r="BF61" s="32">
        <f>-[2]Funding!BF158-[2]Funding!BF172+[2]NewBuild!BG2604</f>
        <v>-23039078.616854414</v>
      </c>
      <c r="BG61" s="32">
        <f>-[2]Funding!BG158-[2]Funding!BG172+[2]NewBuild!BH2604</f>
        <v>-23615055.582275774</v>
      </c>
      <c r="BH61" s="32">
        <f>-[2]Funding!BH158-[2]Funding!BH172+[2]NewBuild!BI2604</f>
        <v>-24205431.97183267</v>
      </c>
      <c r="BI61" s="32">
        <f>-[2]Funding!BI158-[2]Funding!BI172+[2]NewBuild!BJ2604</f>
        <v>-24810567.771128483</v>
      </c>
    </row>
    <row r="62" spans="1:61" s="24" customFormat="1" hidden="1" x14ac:dyDescent="0.25">
      <c r="A62" s="24" t="s">
        <v>21</v>
      </c>
      <c r="B62" s="29">
        <f>B49+B57+B58+B60+B61+B59</f>
        <v>3344044.6322983932</v>
      </c>
      <c r="C62" s="30">
        <f>C49+C57+C58+C59+C60+C61</f>
        <v>8553420.8513191827</v>
      </c>
      <c r="D62" s="29">
        <f t="shared" ref="D62:BI62" si="13">D49+D57+D58+D60+D61+D59</f>
        <v>9318339.8631195799</v>
      </c>
      <c r="E62" s="29">
        <f t="shared" si="13"/>
        <v>10406290.787469352</v>
      </c>
      <c r="F62" s="29">
        <f t="shared" si="13"/>
        <v>12015362.356619116</v>
      </c>
      <c r="G62" s="29">
        <f t="shared" si="13"/>
        <v>12797625.919711497</v>
      </c>
      <c r="H62" s="29">
        <f t="shared" si="13"/>
        <v>13652266.456529573</v>
      </c>
      <c r="I62" s="29">
        <f t="shared" si="13"/>
        <v>15490349.353320504</v>
      </c>
      <c r="J62" s="29">
        <f t="shared" si="13"/>
        <v>15405364.737848289</v>
      </c>
      <c r="K62" s="29">
        <f t="shared" si="13"/>
        <v>16631873.142514309</v>
      </c>
      <c r="L62" s="29">
        <f t="shared" si="13"/>
        <v>17717506.464760292</v>
      </c>
      <c r="M62" s="29">
        <f t="shared" si="13"/>
        <v>18917959.145798437</v>
      </c>
      <c r="N62" s="29">
        <f t="shared" si="13"/>
        <v>20098859.692836769</v>
      </c>
      <c r="O62" s="29">
        <f t="shared" si="13"/>
        <v>22197105.528119855</v>
      </c>
      <c r="P62" s="29">
        <f t="shared" si="13"/>
        <v>22839356.736229051</v>
      </c>
      <c r="Q62" s="29">
        <f t="shared" si="13"/>
        <v>24172199.723778136</v>
      </c>
      <c r="R62" s="29">
        <f t="shared" si="13"/>
        <v>25563476.165448803</v>
      </c>
      <c r="S62" s="29">
        <f t="shared" si="13"/>
        <v>27018789.986131497</v>
      </c>
      <c r="T62" s="29">
        <f t="shared" si="13"/>
        <v>28533016.681959495</v>
      </c>
      <c r="U62" s="29">
        <f t="shared" si="13"/>
        <v>31010706.605469137</v>
      </c>
      <c r="V62" s="29">
        <f t="shared" si="13"/>
        <v>32376759.37062281</v>
      </c>
      <c r="W62" s="29">
        <f t="shared" si="13"/>
        <v>34095802.742772631</v>
      </c>
      <c r="X62" s="29">
        <f t="shared" si="13"/>
        <v>35883034.160250694</v>
      </c>
      <c r="Y62" s="29">
        <f t="shared" si="13"/>
        <v>37740805.559431933</v>
      </c>
      <c r="Z62" s="29">
        <f t="shared" si="13"/>
        <v>39323219.055795856</v>
      </c>
      <c r="AA62" s="29">
        <f t="shared" si="13"/>
        <v>43855343.512722731</v>
      </c>
      <c r="AB62" s="29">
        <f t="shared" si="13"/>
        <v>44538270.110736974</v>
      </c>
      <c r="AC62" s="29">
        <f t="shared" si="13"/>
        <v>46768947.415121928</v>
      </c>
      <c r="AD62" s="29">
        <f t="shared" si="13"/>
        <v>49086047.536044687</v>
      </c>
      <c r="AE62" s="29">
        <f t="shared" si="13"/>
        <v>51144397.534688175</v>
      </c>
      <c r="AF62" s="29">
        <f t="shared" si="13"/>
        <v>54678125.495016553</v>
      </c>
      <c r="AG62" s="29">
        <f t="shared" si="13"/>
        <v>59061072.040477261</v>
      </c>
      <c r="AH62" s="29">
        <f t="shared" si="13"/>
        <v>60024322.784975156</v>
      </c>
      <c r="AI62" s="29">
        <f t="shared" si="13"/>
        <v>62834938.248011395</v>
      </c>
      <c r="AJ62" s="29">
        <f t="shared" si="13"/>
        <v>65752281.973749503</v>
      </c>
      <c r="AK62" s="29">
        <f t="shared" si="13"/>
        <v>68780054.518737569</v>
      </c>
      <c r="AL62" s="29">
        <f t="shared" si="13"/>
        <v>71922096.623315454</v>
      </c>
      <c r="AM62" s="29">
        <f t="shared" si="13"/>
        <v>77297257.186021537</v>
      </c>
      <c r="AN62" s="29">
        <f t="shared" si="13"/>
        <v>78602975.937385067</v>
      </c>
      <c r="AO62" s="29">
        <f t="shared" si="13"/>
        <v>82112713.177474767</v>
      </c>
      <c r="AP62" s="29">
        <f t="shared" si="13"/>
        <v>85753306.461391702</v>
      </c>
      <c r="AQ62" s="29">
        <f t="shared" si="13"/>
        <v>89529242.12762484</v>
      </c>
      <c r="AR62" s="29">
        <f t="shared" si="13"/>
        <v>93445153.157102048</v>
      </c>
      <c r="AS62" s="29">
        <f t="shared" si="13"/>
        <v>100024694.54596053</v>
      </c>
      <c r="AT62" s="29">
        <f t="shared" si="13"/>
        <v>102287196.37461269</v>
      </c>
      <c r="AU62" s="29">
        <f t="shared" si="13"/>
        <v>108526248.03884009</v>
      </c>
      <c r="AV62" s="29">
        <f t="shared" si="13"/>
        <v>113095496.79501006</v>
      </c>
      <c r="AW62" s="29">
        <f t="shared" si="13"/>
        <v>117831045.42619461</v>
      </c>
      <c r="AX62" s="29">
        <f t="shared" si="13"/>
        <v>122738523.84327489</v>
      </c>
      <c r="AY62" s="29">
        <f t="shared" si="13"/>
        <v>130823534.58337013</v>
      </c>
      <c r="AZ62" s="29">
        <f t="shared" si="13"/>
        <v>133146704.77571349</v>
      </c>
      <c r="BA62" s="29">
        <f t="shared" si="13"/>
        <v>138606579.15781817</v>
      </c>
      <c r="BB62" s="29">
        <f t="shared" si="13"/>
        <v>144262805.18836024</v>
      </c>
      <c r="BC62" s="29">
        <f t="shared" si="13"/>
        <v>150121985.61148614</v>
      </c>
      <c r="BD62" s="29">
        <f t="shared" si="13"/>
        <v>156190936.43219995</v>
      </c>
      <c r="BE62" s="29">
        <f t="shared" si="13"/>
        <v>165187890.53697425</v>
      </c>
      <c r="BF62" s="29">
        <f t="shared" si="13"/>
        <v>167313170.05962467</v>
      </c>
      <c r="BG62" s="29">
        <f t="shared" si="13"/>
        <v>174024442.23727679</v>
      </c>
      <c r="BH62" s="29">
        <f t="shared" si="13"/>
        <v>180974476.51911801</v>
      </c>
      <c r="BI62" s="29">
        <f t="shared" si="13"/>
        <v>188323830.42244366</v>
      </c>
    </row>
    <row r="63" spans="1:61" s="26" customFormat="1" hidden="1" x14ac:dyDescent="0.25">
      <c r="A63" s="24" t="s">
        <v>22</v>
      </c>
      <c r="B63" s="25"/>
      <c r="C63" s="31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</row>
    <row r="64" spans="1:61" s="26" customFormat="1" hidden="1" x14ac:dyDescent="0.25">
      <c r="A64" s="27" t="s">
        <v>36</v>
      </c>
      <c r="B64" s="38">
        <f>-[2]Management!D557-[2]Management!C206</f>
        <v>-541854</v>
      </c>
      <c r="C64" s="28">
        <f>-[2]Management!E557-[2]Management!D206</f>
        <v>-242899</v>
      </c>
      <c r="D64" s="25">
        <f>-[2]Management!F557-[2]Management!E206</f>
        <v>110778.52500000001</v>
      </c>
      <c r="E64" s="25">
        <f>-[2]Management!G557-[2]Management!F206</f>
        <v>66397.988125000003</v>
      </c>
      <c r="F64" s="25">
        <f>-[2]Management!H557-[2]Management!G206</f>
        <v>-100042.06217187499</v>
      </c>
      <c r="G64" s="25">
        <f>-[2]Management!I557-[2]Management!H206</f>
        <v>-102543.11372617185</v>
      </c>
      <c r="H64" s="25">
        <f>-[2]Management!J557-[2]Management!I206</f>
        <v>-105106.69156932614</v>
      </c>
      <c r="I64" s="25">
        <f>-[2]Management!K557-[2]Management!J206</f>
        <v>-107734.35885855928</v>
      </c>
      <c r="J64" s="25">
        <f>-[2]Management!L557-[2]Management!K206</f>
        <v>-110427.71783002325</v>
      </c>
      <c r="K64" s="25">
        <f>-[2]Management!M557-[2]Management!L206</f>
        <v>-113188.41077577382</v>
      </c>
      <c r="L64" s="25">
        <f>-[2]Management!N557-[2]Management!M206</f>
        <v>-116018.12104516815</v>
      </c>
      <c r="M64" s="25">
        <f>-[2]Management!O557-[2]Management!N206</f>
        <v>-118918.57407129733</v>
      </c>
      <c r="N64" s="25">
        <f>-[2]Management!P557-[2]Management!O206</f>
        <v>-121891.53842307976</v>
      </c>
      <c r="O64" s="25">
        <f>-[2]Management!Q557-[2]Management!P206</f>
        <v>-124938.82688365676</v>
      </c>
      <c r="P64" s="25">
        <f>-[2]Management!R557-[2]Management!Q206</f>
        <v>-128062.29755574817</v>
      </c>
      <c r="Q64" s="25">
        <f>-[2]Management!S557-[2]Management!R206</f>
        <v>-131263.85499464185</v>
      </c>
      <c r="R64" s="25">
        <f>-[2]Management!T557-[2]Management!S206</f>
        <v>-134545.45136950788</v>
      </c>
      <c r="S64" s="25">
        <f>-[2]Management!U557-[2]Management!T206</f>
        <v>-137909.08765374558</v>
      </c>
      <c r="T64" s="25">
        <f>-[2]Management!V557-[2]Management!U206</f>
        <v>-141356.81484508919</v>
      </c>
      <c r="U64" s="25">
        <f>-[2]Management!W557-[2]Management!V206</f>
        <v>-144890.73521621642</v>
      </c>
      <c r="V64" s="25">
        <f>-[2]Management!X557-[2]Management!W206</f>
        <v>-148513.0035966218</v>
      </c>
      <c r="W64" s="25">
        <f>-[2]Management!Y557-[2]Management!X206</f>
        <v>-152225.82868653734</v>
      </c>
      <c r="X64" s="25">
        <f>-[2]Management!Z557-[2]Management!Y206</f>
        <v>-156031.47440370076</v>
      </c>
      <c r="Y64" s="25">
        <f>-[2]Management!AA557-[2]Management!Z206</f>
        <v>-159932.26126379325</v>
      </c>
      <c r="Z64" s="25">
        <f>-[2]Management!AB557-[2]Management!AA206</f>
        <v>-163930.56779538808</v>
      </c>
      <c r="AA64" s="25">
        <f>-[2]Management!AC557-[2]Management!AB206</f>
        <v>-168028.83199027277</v>
      </c>
      <c r="AB64" s="25">
        <f>-[2]Management!AD557-[2]Management!AC206</f>
        <v>-172229.55279002956</v>
      </c>
      <c r="AC64" s="25">
        <f>-[2]Management!AE557-[2]Management!AD206</f>
        <v>-176535.29160978028</v>
      </c>
      <c r="AD64" s="25">
        <f>-[2]Management!AF557-[2]Management!AE206</f>
        <v>-180948.67390002476</v>
      </c>
      <c r="AE64" s="25">
        <f>-[2]Management!AG557-[2]Management!AF206</f>
        <v>-185472.39074752538</v>
      </c>
      <c r="AF64" s="25">
        <f>-[2]Management!AH557-[2]Management!AG206</f>
        <v>-190109.20051621349</v>
      </c>
      <c r="AG64" s="25">
        <f>-[2]Management!AI557-[2]Management!AH206</f>
        <v>-194861.93052911881</v>
      </c>
      <c r="AH64" s="25">
        <f>-[2]Management!AJ557-[2]Management!AI206</f>
        <v>-199733.47879234678</v>
      </c>
      <c r="AI64" s="25">
        <f>-[2]Management!AK557-[2]Management!AJ206</f>
        <v>-204726.8157621554</v>
      </c>
      <c r="AJ64" s="25">
        <f>-[2]Management!AL557-[2]Management!AK206</f>
        <v>-209844.98615620928</v>
      </c>
      <c r="AK64" s="25">
        <f>-[2]Management!AM557-[2]Management!AL206</f>
        <v>-215091.11081011448</v>
      </c>
      <c r="AL64" s="25">
        <f>-[2]Management!AN557-[2]Management!AM206</f>
        <v>-220468.38858036732</v>
      </c>
      <c r="AM64" s="25">
        <f>-[2]Management!AO557-[2]Management!AN206</f>
        <v>-225980.09829487649</v>
      </c>
      <c r="AN64" s="25">
        <f>-[2]Management!AP557-[2]Management!AO206</f>
        <v>-231629.60075224837</v>
      </c>
      <c r="AO64" s="25">
        <f>-[2]Management!AQ557-[2]Management!AP206</f>
        <v>-237420.34077105459</v>
      </c>
      <c r="AP64" s="25">
        <f>-[2]Management!AR557-[2]Management!AQ206</f>
        <v>-243355.84929033095</v>
      </c>
      <c r="AQ64" s="25">
        <f>-[2]Management!AS557-[2]Management!AR206</f>
        <v>-249439.74552258919</v>
      </c>
      <c r="AR64" s="25">
        <f>-[2]Management!AT557-[2]Management!AS206</f>
        <v>-255675.73916065387</v>
      </c>
      <c r="AS64" s="25">
        <f>-[2]Management!AU557-[2]Management!AT206</f>
        <v>-262067.63263967022</v>
      </c>
      <c r="AT64" s="25">
        <f>-[2]Management!AV557-[2]Management!AU206</f>
        <v>-268619.32345566194</v>
      </c>
      <c r="AU64" s="25">
        <f>-[2]Management!AW557-[2]Management!AV206</f>
        <v>-275334.80654205353</v>
      </c>
      <c r="AV64" s="25">
        <f>-[2]Management!AX557-[2]Management!AW206</f>
        <v>-282218.17670560483</v>
      </c>
      <c r="AW64" s="25">
        <f>-[2]Management!AY557-[2]Management!AX206</f>
        <v>-289273.63112324494</v>
      </c>
      <c r="AX64" s="25">
        <f>-[2]Management!AZ557-[2]Management!AY206</f>
        <v>-296505.47190132603</v>
      </c>
      <c r="AY64" s="25">
        <f>-[2]Management!BA557-[2]Management!AZ206</f>
        <v>-303918.10869885917</v>
      </c>
      <c r="AZ64" s="25">
        <f>-[2]Management!BB557-[2]Management!BA206</f>
        <v>-311516.06141633063</v>
      </c>
      <c r="BA64" s="25">
        <f>-[2]Management!BC557-[2]Management!BB206</f>
        <v>-319303.96295173891</v>
      </c>
      <c r="BB64" s="25">
        <f>-[2]Management!BD557-[2]Management!BC206</f>
        <v>-327286.5620255323</v>
      </c>
      <c r="BC64" s="25">
        <f>-[2]Management!BE557-[2]Management!BD206</f>
        <v>-335468.72607617057</v>
      </c>
      <c r="BD64" s="25">
        <f>-[2]Management!BF557-[2]Management!BE206</f>
        <v>-343855.44422807486</v>
      </c>
      <c r="BE64" s="25">
        <f>-[2]Management!BG557-[2]Management!BF206</f>
        <v>-352451.83033377671</v>
      </c>
      <c r="BF64" s="25">
        <f>-[2]Management!BH557-[2]Management!BG206</f>
        <v>-361263.12609212112</v>
      </c>
      <c r="BG64" s="25">
        <f>-[2]Management!BI557-[2]Management!BH206</f>
        <v>-370294.70424442407</v>
      </c>
      <c r="BH64" s="25">
        <f>-[2]Management!BJ557-[2]Management!BI206</f>
        <v>-379552.0718505347</v>
      </c>
      <c r="BI64" s="25">
        <f>-[2]Management!BK557-[2]Management!BJ206</f>
        <v>-389040.87364679802</v>
      </c>
    </row>
    <row r="65" spans="1:61" s="27" customFormat="1" hidden="1" x14ac:dyDescent="0.25">
      <c r="A65" s="26" t="s">
        <v>37</v>
      </c>
      <c r="B65" s="32">
        <f>[2]Financing!C6</f>
        <v>0</v>
      </c>
      <c r="C65" s="33">
        <f>[2]Financing!D6</f>
        <v>0</v>
      </c>
      <c r="D65" s="32">
        <f>[2]Financing!E6</f>
        <v>0</v>
      </c>
      <c r="E65" s="32">
        <f>[2]Financing!F6</f>
        <v>0</v>
      </c>
      <c r="F65" s="32">
        <f>[2]Financing!G6</f>
        <v>0</v>
      </c>
      <c r="G65" s="32">
        <f>[2]Financing!H6</f>
        <v>0</v>
      </c>
      <c r="H65" s="32">
        <f>[2]Financing!I6</f>
        <v>0</v>
      </c>
      <c r="I65" s="32">
        <f>[2]Financing!J6</f>
        <v>0</v>
      </c>
      <c r="J65" s="32">
        <f>[2]Financing!K6</f>
        <v>0</v>
      </c>
      <c r="K65" s="32">
        <f>[2]Financing!L6</f>
        <v>0</v>
      </c>
      <c r="L65" s="32">
        <f>[2]Financing!M6</f>
        <v>0</v>
      </c>
      <c r="M65" s="32">
        <f>[2]Financing!N6</f>
        <v>0</v>
      </c>
      <c r="N65" s="32">
        <f>[2]Financing!O6</f>
        <v>0</v>
      </c>
      <c r="O65" s="32">
        <f>[2]Financing!P6</f>
        <v>0</v>
      </c>
      <c r="P65" s="32">
        <f>[2]Financing!Q6</f>
        <v>0</v>
      </c>
      <c r="Q65" s="32">
        <f>[2]Financing!R6</f>
        <v>0</v>
      </c>
      <c r="R65" s="32">
        <f>[2]Financing!S6</f>
        <v>0</v>
      </c>
      <c r="S65" s="32">
        <f>[2]Financing!T6</f>
        <v>0</v>
      </c>
      <c r="T65" s="32">
        <f>[2]Financing!U6</f>
        <v>0</v>
      </c>
      <c r="U65" s="32">
        <f>[2]Financing!V6</f>
        <v>0</v>
      </c>
      <c r="V65" s="32">
        <f>[2]Financing!W6</f>
        <v>0</v>
      </c>
      <c r="W65" s="32">
        <f>[2]Financing!X6</f>
        <v>0</v>
      </c>
      <c r="X65" s="32">
        <f>[2]Financing!Y6</f>
        <v>0</v>
      </c>
      <c r="Y65" s="32">
        <f>[2]Financing!Z6</f>
        <v>0</v>
      </c>
      <c r="Z65" s="32">
        <f>[2]Financing!AA6</f>
        <v>0</v>
      </c>
      <c r="AA65" s="32">
        <f>[2]Financing!AB6</f>
        <v>0</v>
      </c>
      <c r="AB65" s="32">
        <f>[2]Financing!AC6</f>
        <v>0</v>
      </c>
      <c r="AC65" s="32">
        <f>[2]Financing!AD6</f>
        <v>0</v>
      </c>
      <c r="AD65" s="32">
        <f>[2]Financing!AE6</f>
        <v>0</v>
      </c>
      <c r="AE65" s="32">
        <f>[2]Financing!AF6</f>
        <v>0</v>
      </c>
      <c r="AF65" s="32">
        <f>[2]Financing!AG6</f>
        <v>0</v>
      </c>
      <c r="AG65" s="32">
        <f>[2]Financing!AH6</f>
        <v>0</v>
      </c>
      <c r="AH65" s="32">
        <f>[2]Financing!AI6</f>
        <v>0</v>
      </c>
      <c r="AI65" s="32">
        <f>[2]Financing!AJ6</f>
        <v>0</v>
      </c>
      <c r="AJ65" s="32">
        <f>[2]Financing!AK6</f>
        <v>0</v>
      </c>
      <c r="AK65" s="32">
        <f>[2]Financing!AL6</f>
        <v>0</v>
      </c>
      <c r="AL65" s="32">
        <f>[2]Financing!AM6</f>
        <v>0</v>
      </c>
      <c r="AM65" s="32">
        <f>[2]Financing!AN6</f>
        <v>0</v>
      </c>
      <c r="AN65" s="32">
        <f>[2]Financing!AO6</f>
        <v>0</v>
      </c>
      <c r="AO65" s="32">
        <f>[2]Financing!AP6</f>
        <v>0</v>
      </c>
      <c r="AP65" s="32">
        <f>[2]Financing!AQ6</f>
        <v>0</v>
      </c>
      <c r="AQ65" s="32">
        <f>[2]Financing!AR6</f>
        <v>0</v>
      </c>
      <c r="AR65" s="32">
        <f>[2]Financing!AS6</f>
        <v>0</v>
      </c>
      <c r="AS65" s="32">
        <f>[2]Financing!AT6</f>
        <v>0</v>
      </c>
      <c r="AT65" s="32">
        <f>[2]Financing!AU6</f>
        <v>0</v>
      </c>
      <c r="AU65" s="32">
        <f>[2]Financing!AV6</f>
        <v>0</v>
      </c>
      <c r="AV65" s="32">
        <f>[2]Financing!AW6</f>
        <v>0</v>
      </c>
      <c r="AW65" s="32">
        <f>[2]Financing!AX6</f>
        <v>0</v>
      </c>
      <c r="AX65" s="32">
        <f>[2]Financing!AY6</f>
        <v>0</v>
      </c>
      <c r="AY65" s="32">
        <f>[2]Financing!AZ6</f>
        <v>0</v>
      </c>
      <c r="AZ65" s="32">
        <f>[2]Financing!BA6</f>
        <v>0</v>
      </c>
      <c r="BA65" s="32">
        <f>[2]Financing!BB6</f>
        <v>0</v>
      </c>
      <c r="BB65" s="32">
        <f>[2]Financing!BC6</f>
        <v>0</v>
      </c>
      <c r="BC65" s="32">
        <f>[2]Financing!BD6</f>
        <v>0</v>
      </c>
      <c r="BD65" s="32">
        <f>[2]Financing!BE6</f>
        <v>0</v>
      </c>
      <c r="BE65" s="32">
        <f>[2]Financing!BF6</f>
        <v>0</v>
      </c>
      <c r="BF65" s="32">
        <f>[2]Financing!BG6</f>
        <v>0</v>
      </c>
      <c r="BG65" s="32">
        <f>[2]Financing!BH6</f>
        <v>0</v>
      </c>
      <c r="BH65" s="32">
        <f>[2]Financing!BI6</f>
        <v>0</v>
      </c>
      <c r="BI65" s="32">
        <f>[2]Financing!BJ6</f>
        <v>0</v>
      </c>
    </row>
    <row r="66" spans="1:61" s="26" customFormat="1" hidden="1" x14ac:dyDescent="0.25">
      <c r="A66" s="27" t="s">
        <v>25</v>
      </c>
      <c r="B66" s="39">
        <f>-[2]Funding!B7</f>
        <v>-1715000</v>
      </c>
      <c r="C66" s="31">
        <f>-[2]Funding!C7</f>
        <v>-5879596</v>
      </c>
      <c r="D66" s="25">
        <f>-[2]Funding!D7</f>
        <v>-12047908.439999996</v>
      </c>
      <c r="E66" s="25">
        <f>-[2]Funding!E7</f>
        <v>-10445508.822049998</v>
      </c>
      <c r="F66" s="25">
        <f>-[2]Funding!F7</f>
        <v>-11904482.695112322</v>
      </c>
      <c r="G66" s="25">
        <f>-[2]Funding!G7</f>
        <v>-12682782.024003262</v>
      </c>
      <c r="H66" s="25">
        <f>-[2]Funding!H7</f>
        <v>-7226966.3379443241</v>
      </c>
      <c r="I66" s="25">
        <f>-[2]Funding!I7</f>
        <v>-8236883.0829736833</v>
      </c>
      <c r="J66" s="25">
        <f>-[2]Funding!J7</f>
        <v>-28022944.597669877</v>
      </c>
      <c r="K66" s="25">
        <f>-[2]Funding!K7</f>
        <v>-8108002.6937183589</v>
      </c>
      <c r="L66" s="25">
        <f>-[2]Funding!L7</f>
        <v>-9137128.7999395654</v>
      </c>
      <c r="M66" s="25">
        <f>-[2]Funding!M7</f>
        <v>-7987848.4302931437</v>
      </c>
      <c r="N66" s="25">
        <f>-[2]Funding!N7</f>
        <v>-3216894.0303110145</v>
      </c>
      <c r="O66" s="25">
        <f>-[2]Funding!O7</f>
        <v>-23322331.313199773</v>
      </c>
      <c r="P66" s="25">
        <f>-[2]Funding!P7</f>
        <v>-3425240.1550756423</v>
      </c>
      <c r="Q66" s="25">
        <f>-[2]Funding!Q7</f>
        <v>-3320684.8826494645</v>
      </c>
      <c r="R66" s="25">
        <f>-[2]Funding!R7</f>
        <v>-3421950.5616135774</v>
      </c>
      <c r="S66" s="25">
        <f>-[2]Funding!S7</f>
        <v>-3529915.3605258912</v>
      </c>
      <c r="T66" s="25">
        <f>-[2]Funding!T7</f>
        <v>-3638857.2528910469</v>
      </c>
      <c r="U66" s="25">
        <f>-[2]Funding!U7</f>
        <v>-43748856.520569339</v>
      </c>
      <c r="V66" s="25">
        <f>-[2]Funding!V7</f>
        <v>-3662250.1926423479</v>
      </c>
      <c r="W66" s="25">
        <f>-[2]Funding!W7</f>
        <v>-3771503.5050135404</v>
      </c>
      <c r="X66" s="25">
        <f>-[2]Funding!X7</f>
        <v>-3889137.2803719155</v>
      </c>
      <c r="Y66" s="25">
        <f>-[2]Funding!Y7</f>
        <v>-4011844.9690653998</v>
      </c>
      <c r="Z66" s="25">
        <f>-[2]Funding!Z7</f>
        <v>-44131904.732936256</v>
      </c>
      <c r="AA66" s="25">
        <f>-[2]Funding!AA7</f>
        <v>-1543456.3930908553</v>
      </c>
      <c r="AB66" s="25">
        <f>-[2]Funding!AB7</f>
        <v>-1600396.8494915143</v>
      </c>
      <c r="AC66" s="25">
        <f>-[2]Funding!AC7</f>
        <v>-1663780.3709483966</v>
      </c>
      <c r="AD66" s="25">
        <f>-[2]Funding!AD7</f>
        <v>-1722125.9603794888</v>
      </c>
      <c r="AE66" s="25">
        <f>-[2]Funding!AE7</f>
        <v>-41785144.059576541</v>
      </c>
      <c r="AF66" s="25">
        <f>-[2]Funding!AF7</f>
        <v>-1848190.3276139945</v>
      </c>
      <c r="AG66" s="25">
        <f>-[2]Funding!AG7</f>
        <v>-1913273.1940160803</v>
      </c>
      <c r="AH66" s="25">
        <f>-[2]Funding!AH7</f>
        <v>-1962825.0292813256</v>
      </c>
      <c r="AI66" s="25">
        <f>-[2]Funding!AI7</f>
        <v>-2012997.533482248</v>
      </c>
      <c r="AJ66" s="25">
        <f>-[2]Funding!AJ7</f>
        <v>-2066484.8630250078</v>
      </c>
      <c r="AK66" s="25">
        <f>-[2]Funding!AK7</f>
        <v>-2118610.049027184</v>
      </c>
      <c r="AL66" s="25">
        <f>-[2]Funding!AL7</f>
        <v>-2172049.9412900768</v>
      </c>
      <c r="AM66" s="25">
        <f>-[2]Funding!AM7</f>
        <v>-2226351.1898223273</v>
      </c>
      <c r="AN66" s="25">
        <f>-[2]Funding!AN7</f>
        <v>-2282009.9695678856</v>
      </c>
      <c r="AO66" s="25">
        <f>-[2]Funding!AO7</f>
        <v>-2339060.2188070808</v>
      </c>
      <c r="AP66" s="25">
        <f>-[2]Funding!AP7</f>
        <v>-2397536.7242772598</v>
      </c>
      <c r="AQ66" s="25">
        <f>-[2]Funding!AQ7</f>
        <v>-2457475.142384192</v>
      </c>
      <c r="AR66" s="25">
        <f>-[2]Funding!AR7</f>
        <v>-2518912.0209437981</v>
      </c>
      <c r="AS66" s="25">
        <f>-[2]Funding!AS7</f>
        <v>-2581884.8214673903</v>
      </c>
      <c r="AT66" s="25">
        <f>-[2]Funding!AT7</f>
        <v>-41174431.942004077</v>
      </c>
      <c r="AU66" s="25">
        <f>-[2]Funding!AU7</f>
        <v>-2712592.7405541763</v>
      </c>
      <c r="AV66" s="25">
        <f>-[2]Funding!AV7</f>
        <v>-2780407.5590680316</v>
      </c>
      <c r="AW66" s="25">
        <f>-[2]Funding!AW7</f>
        <v>-2849917.748044733</v>
      </c>
      <c r="AX66" s="25">
        <f>-[2]Funding!AX7</f>
        <v>-2921165.6917458512</v>
      </c>
      <c r="AY66" s="25">
        <f>-[2]Funding!AY7</f>
        <v>-2994194.8340394944</v>
      </c>
      <c r="AZ66" s="25">
        <f>-[2]Funding!AZ7</f>
        <v>-3069049.7048904784</v>
      </c>
      <c r="BA66" s="25">
        <f>-[2]Funding!BA7</f>
        <v>-3145775.9475127421</v>
      </c>
      <c r="BB66" s="25">
        <f>-[2]Funding!BB7</f>
        <v>-3224420.3462005593</v>
      </c>
      <c r="BC66" s="25">
        <f>-[2]Funding!BC7</f>
        <v>-3305030.8548555747</v>
      </c>
      <c r="BD66" s="25">
        <f>-[2]Funding!BD7</f>
        <v>-3387656.6262269653</v>
      </c>
      <c r="BE66" s="25">
        <f>-[2]Funding!BE7</f>
        <v>-3472348.0418826379</v>
      </c>
      <c r="BF66" s="25">
        <f>-[2]Funding!BF7</f>
        <v>-3559156.7429297045</v>
      </c>
      <c r="BG66" s="25">
        <f>-[2]Funding!BG7</f>
        <v>-3648135.6615029499</v>
      </c>
      <c r="BH66" s="25">
        <f>-[2]Funding!BH7</f>
        <v>-3739339.0530405194</v>
      </c>
      <c r="BI66" s="25">
        <f>-[2]Funding!BI7</f>
        <v>0</v>
      </c>
    </row>
    <row r="67" spans="1:61" s="24" customFormat="1" hidden="1" x14ac:dyDescent="0.25">
      <c r="A67" s="24" t="s">
        <v>26</v>
      </c>
      <c r="B67" s="29">
        <f t="shared" ref="B67:BI67" si="14">SUM(B64:B66)</f>
        <v>-2256854</v>
      </c>
      <c r="C67" s="30">
        <f t="shared" si="14"/>
        <v>-6122495</v>
      </c>
      <c r="D67" s="29">
        <f t="shared" si="14"/>
        <v>-11937129.914999995</v>
      </c>
      <c r="E67" s="29">
        <f t="shared" si="14"/>
        <v>-10379110.833924998</v>
      </c>
      <c r="F67" s="29">
        <f t="shared" si="14"/>
        <v>-12004524.757284196</v>
      </c>
      <c r="G67" s="29">
        <f t="shared" si="14"/>
        <v>-12785325.137729434</v>
      </c>
      <c r="H67" s="29">
        <f t="shared" si="14"/>
        <v>-7332073.0295136506</v>
      </c>
      <c r="I67" s="29">
        <f t="shared" si="14"/>
        <v>-8344617.4418322425</v>
      </c>
      <c r="J67" s="29">
        <f t="shared" si="14"/>
        <v>-28133372.315499902</v>
      </c>
      <c r="K67" s="29">
        <f t="shared" si="14"/>
        <v>-8221191.104494133</v>
      </c>
      <c r="L67" s="29">
        <f t="shared" si="14"/>
        <v>-9253146.9209847338</v>
      </c>
      <c r="M67" s="29">
        <f t="shared" si="14"/>
        <v>-8106767.0043644411</v>
      </c>
      <c r="N67" s="29">
        <f t="shared" si="14"/>
        <v>-3338785.5687340945</v>
      </c>
      <c r="O67" s="29">
        <f t="shared" si="14"/>
        <v>-23447270.140083428</v>
      </c>
      <c r="P67" s="29">
        <f t="shared" si="14"/>
        <v>-3553302.4526313907</v>
      </c>
      <c r="Q67" s="29">
        <f t="shared" si="14"/>
        <v>-3451948.7376441061</v>
      </c>
      <c r="R67" s="29">
        <f t="shared" si="14"/>
        <v>-3556496.0129830851</v>
      </c>
      <c r="S67" s="29">
        <f t="shared" si="14"/>
        <v>-3667824.4481796366</v>
      </c>
      <c r="T67" s="29">
        <f t="shared" si="14"/>
        <v>-3780214.0677361363</v>
      </c>
      <c r="U67" s="29">
        <f t="shared" si="14"/>
        <v>-43893747.255785555</v>
      </c>
      <c r="V67" s="29">
        <f t="shared" si="14"/>
        <v>-3810763.1962389695</v>
      </c>
      <c r="W67" s="29">
        <f t="shared" si="14"/>
        <v>-3923729.3337000776</v>
      </c>
      <c r="X67" s="29">
        <f t="shared" si="14"/>
        <v>-4045168.7547756163</v>
      </c>
      <c r="Y67" s="29">
        <f t="shared" si="14"/>
        <v>-4171777.2303291932</v>
      </c>
      <c r="Z67" s="29">
        <f t="shared" si="14"/>
        <v>-44295835.300731644</v>
      </c>
      <c r="AA67" s="29">
        <f t="shared" si="14"/>
        <v>-1711485.2250811281</v>
      </c>
      <c r="AB67" s="29">
        <f t="shared" si="14"/>
        <v>-1772626.4022815437</v>
      </c>
      <c r="AC67" s="29">
        <f t="shared" si="14"/>
        <v>-1840315.662558177</v>
      </c>
      <c r="AD67" s="29">
        <f t="shared" si="14"/>
        <v>-1903074.6342795135</v>
      </c>
      <c r="AE67" s="29">
        <f t="shared" si="14"/>
        <v>-41970616.450324066</v>
      </c>
      <c r="AF67" s="29">
        <f t="shared" si="14"/>
        <v>-2038299.5281302079</v>
      </c>
      <c r="AG67" s="29">
        <f t="shared" si="14"/>
        <v>-2108135.1245451993</v>
      </c>
      <c r="AH67" s="29">
        <f t="shared" si="14"/>
        <v>-2162558.5080736727</v>
      </c>
      <c r="AI67" s="29">
        <f t="shared" si="14"/>
        <v>-2217724.3492444032</v>
      </c>
      <c r="AJ67" s="29">
        <f t="shared" si="14"/>
        <v>-2276329.8491812171</v>
      </c>
      <c r="AK67" s="29">
        <f t="shared" si="14"/>
        <v>-2333701.1598372986</v>
      </c>
      <c r="AL67" s="29">
        <f t="shared" si="14"/>
        <v>-2392518.3298704443</v>
      </c>
      <c r="AM67" s="29">
        <f t="shared" si="14"/>
        <v>-2452331.2881172039</v>
      </c>
      <c r="AN67" s="29">
        <f t="shared" si="14"/>
        <v>-2513639.5703201341</v>
      </c>
      <c r="AO67" s="29">
        <f t="shared" si="14"/>
        <v>-2576480.5595781351</v>
      </c>
      <c r="AP67" s="29">
        <f t="shared" si="14"/>
        <v>-2640892.5735675907</v>
      </c>
      <c r="AQ67" s="29">
        <f t="shared" si="14"/>
        <v>-2706914.8879067814</v>
      </c>
      <c r="AR67" s="29">
        <f t="shared" si="14"/>
        <v>-2774587.7601044518</v>
      </c>
      <c r="AS67" s="29">
        <f t="shared" si="14"/>
        <v>-2843952.4541070606</v>
      </c>
      <c r="AT67" s="29">
        <f t="shared" si="14"/>
        <v>-41443051.265459739</v>
      </c>
      <c r="AU67" s="29">
        <f t="shared" si="14"/>
        <v>-2987927.5470962296</v>
      </c>
      <c r="AV67" s="29">
        <f t="shared" si="14"/>
        <v>-3062625.7357736365</v>
      </c>
      <c r="AW67" s="29">
        <f t="shared" si="14"/>
        <v>-3139191.3791679777</v>
      </c>
      <c r="AX67" s="29">
        <f t="shared" si="14"/>
        <v>-3217671.1636471772</v>
      </c>
      <c r="AY67" s="29">
        <f t="shared" si="14"/>
        <v>-3298112.9427383537</v>
      </c>
      <c r="AZ67" s="29">
        <f t="shared" si="14"/>
        <v>-3380565.7663068091</v>
      </c>
      <c r="BA67" s="29">
        <f t="shared" si="14"/>
        <v>-3465079.910464481</v>
      </c>
      <c r="BB67" s="29">
        <f t="shared" si="14"/>
        <v>-3551706.9082260914</v>
      </c>
      <c r="BC67" s="29">
        <f t="shared" si="14"/>
        <v>-3640499.5809317455</v>
      </c>
      <c r="BD67" s="29">
        <f t="shared" si="14"/>
        <v>-3731512.0704550403</v>
      </c>
      <c r="BE67" s="29">
        <f t="shared" si="14"/>
        <v>-3824799.8722164147</v>
      </c>
      <c r="BF67" s="29">
        <f t="shared" si="14"/>
        <v>-3920419.8690218255</v>
      </c>
      <c r="BG67" s="29">
        <f t="shared" si="14"/>
        <v>-4018430.365747374</v>
      </c>
      <c r="BH67" s="29">
        <f t="shared" si="14"/>
        <v>-4118891.1248910539</v>
      </c>
      <c r="BI67" s="29">
        <f t="shared" si="14"/>
        <v>-389040.87364679802</v>
      </c>
    </row>
    <row r="68" spans="1:61" s="26" customFormat="1" ht="9" hidden="1" customHeight="1" x14ac:dyDescent="0.25">
      <c r="B68" s="25"/>
      <c r="C68" s="3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</row>
    <row r="69" spans="1:61" s="24" customFormat="1" hidden="1" x14ac:dyDescent="0.25">
      <c r="A69" s="24" t="s">
        <v>27</v>
      </c>
      <c r="B69" s="29">
        <f t="shared" ref="B69:BI69" si="15">+B62+B67</f>
        <v>1087190.6322983932</v>
      </c>
      <c r="C69" s="30">
        <f t="shared" si="15"/>
        <v>2430925.8513191827</v>
      </c>
      <c r="D69" s="29">
        <f t="shared" si="15"/>
        <v>-2618790.0518804155</v>
      </c>
      <c r="E69" s="29">
        <f t="shared" si="15"/>
        <v>27179.953544354066</v>
      </c>
      <c r="F69" s="29">
        <f t="shared" si="15"/>
        <v>10837.599334919825</v>
      </c>
      <c r="G69" s="29">
        <f t="shared" si="15"/>
        <v>12300.781982062384</v>
      </c>
      <c r="H69" s="29">
        <f t="shared" si="15"/>
        <v>6320193.427015922</v>
      </c>
      <c r="I69" s="29">
        <f t="shared" si="15"/>
        <v>7145731.9114882611</v>
      </c>
      <c r="J69" s="29">
        <f t="shared" si="15"/>
        <v>-12728007.577651612</v>
      </c>
      <c r="K69" s="29">
        <f t="shared" si="15"/>
        <v>8410682.038020175</v>
      </c>
      <c r="L69" s="29">
        <f t="shared" si="15"/>
        <v>8464359.5437755585</v>
      </c>
      <c r="M69" s="29">
        <f t="shared" si="15"/>
        <v>10811192.141433995</v>
      </c>
      <c r="N69" s="29">
        <f t="shared" si="15"/>
        <v>16760074.124102674</v>
      </c>
      <c r="O69" s="29">
        <f t="shared" si="15"/>
        <v>-1250164.6119635738</v>
      </c>
      <c r="P69" s="29">
        <f t="shared" si="15"/>
        <v>19286054.283597659</v>
      </c>
      <c r="Q69" s="29">
        <f t="shared" si="15"/>
        <v>20720250.98613403</v>
      </c>
      <c r="R69" s="29">
        <f t="shared" si="15"/>
        <v>22006980.15246572</v>
      </c>
      <c r="S69" s="29">
        <f t="shared" si="15"/>
        <v>23350965.537951861</v>
      </c>
      <c r="T69" s="29">
        <f t="shared" si="15"/>
        <v>24752802.614223357</v>
      </c>
      <c r="U69" s="29">
        <f t="shared" si="15"/>
        <v>-12883040.650316417</v>
      </c>
      <c r="V69" s="29">
        <f t="shared" si="15"/>
        <v>28565996.174383841</v>
      </c>
      <c r="W69" s="29">
        <f t="shared" si="15"/>
        <v>30172073.409072556</v>
      </c>
      <c r="X69" s="29">
        <f t="shared" si="15"/>
        <v>31837865.405475076</v>
      </c>
      <c r="Y69" s="29">
        <f t="shared" si="15"/>
        <v>33569028.32910274</v>
      </c>
      <c r="Z69" s="29">
        <f t="shared" si="15"/>
        <v>-4972616.2449357882</v>
      </c>
      <c r="AA69" s="29">
        <f t="shared" si="15"/>
        <v>42143858.2876416</v>
      </c>
      <c r="AB69" s="29">
        <f t="shared" si="15"/>
        <v>42765643.708455428</v>
      </c>
      <c r="AC69" s="29">
        <f t="shared" si="15"/>
        <v>44928631.752563752</v>
      </c>
      <c r="AD69" s="29">
        <f t="shared" si="15"/>
        <v>47182972.901765175</v>
      </c>
      <c r="AE69" s="29">
        <f t="shared" si="15"/>
        <v>9173781.0843641087</v>
      </c>
      <c r="AF69" s="29">
        <f t="shared" si="15"/>
        <v>52639825.966886342</v>
      </c>
      <c r="AG69" s="29">
        <f t="shared" si="15"/>
        <v>56952936.915932059</v>
      </c>
      <c r="AH69" s="29">
        <f t="shared" si="15"/>
        <v>57861764.276901484</v>
      </c>
      <c r="AI69" s="29">
        <f t="shared" si="15"/>
        <v>60617213.898766994</v>
      </c>
      <c r="AJ69" s="29">
        <f t="shared" si="15"/>
        <v>63475952.124568284</v>
      </c>
      <c r="AK69" s="29">
        <f t="shared" si="15"/>
        <v>66446353.358900271</v>
      </c>
      <c r="AL69" s="29">
        <f t="shared" si="15"/>
        <v>69529578.293445006</v>
      </c>
      <c r="AM69" s="29">
        <f t="shared" si="15"/>
        <v>74844925.897904336</v>
      </c>
      <c r="AN69" s="29">
        <f t="shared" si="15"/>
        <v>76089336.367064938</v>
      </c>
      <c r="AO69" s="29">
        <f t="shared" si="15"/>
        <v>79536232.617896631</v>
      </c>
      <c r="AP69" s="29">
        <f t="shared" si="15"/>
        <v>83112413.887824118</v>
      </c>
      <c r="AQ69" s="29">
        <f t="shared" si="15"/>
        <v>86822327.239718065</v>
      </c>
      <c r="AR69" s="29">
        <f t="shared" si="15"/>
        <v>90670565.396997601</v>
      </c>
      <c r="AS69" s="29">
        <f t="shared" si="15"/>
        <v>97180742.09185347</v>
      </c>
      <c r="AT69" s="29">
        <f t="shared" si="15"/>
        <v>60844145.10915295</v>
      </c>
      <c r="AU69" s="29">
        <f t="shared" si="15"/>
        <v>105538320.49174386</v>
      </c>
      <c r="AV69" s="29">
        <f t="shared" si="15"/>
        <v>110032871.05923642</v>
      </c>
      <c r="AW69" s="29">
        <f t="shared" si="15"/>
        <v>114691854.04702663</v>
      </c>
      <c r="AX69" s="29">
        <f t="shared" si="15"/>
        <v>119520852.67962772</v>
      </c>
      <c r="AY69" s="29">
        <f t="shared" si="15"/>
        <v>127525421.64063178</v>
      </c>
      <c r="AZ69" s="29">
        <f t="shared" si="15"/>
        <v>129766139.00940669</v>
      </c>
      <c r="BA69" s="29">
        <f t="shared" si="15"/>
        <v>135141499.24735367</v>
      </c>
      <c r="BB69" s="29">
        <f t="shared" si="15"/>
        <v>140711098.28013414</v>
      </c>
      <c r="BC69" s="29">
        <f t="shared" si="15"/>
        <v>146481486.03055438</v>
      </c>
      <c r="BD69" s="29">
        <f t="shared" si="15"/>
        <v>152459424.36174491</v>
      </c>
      <c r="BE69" s="29">
        <f t="shared" si="15"/>
        <v>161363090.66475785</v>
      </c>
      <c r="BF69" s="29">
        <f t="shared" si="15"/>
        <v>163392750.19060284</v>
      </c>
      <c r="BG69" s="29">
        <f t="shared" si="15"/>
        <v>170006011.87152943</v>
      </c>
      <c r="BH69" s="29">
        <f t="shared" si="15"/>
        <v>176855585.39422697</v>
      </c>
      <c r="BI69" s="29">
        <f t="shared" si="15"/>
        <v>187934789.54879686</v>
      </c>
    </row>
    <row r="70" spans="1:61" s="26" customFormat="1" ht="6" hidden="1" customHeight="1" x14ac:dyDescent="0.25">
      <c r="B70" s="40"/>
      <c r="C70" s="3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</row>
    <row r="71" spans="1:61" s="26" customFormat="1" hidden="1" x14ac:dyDescent="0.25">
      <c r="A71" s="26" t="s">
        <v>28</v>
      </c>
      <c r="B71" s="25">
        <f>[2]Main!B23</f>
        <v>2620000</v>
      </c>
      <c r="C71" s="41">
        <v>3698000</v>
      </c>
      <c r="D71" s="25">
        <f t="shared" ref="D71:AE71" si="16">C73</f>
        <v>6128925.8513191827</v>
      </c>
      <c r="E71" s="25">
        <f t="shared" si="16"/>
        <v>3510135.7994387671</v>
      </c>
      <c r="F71" s="25">
        <f t="shared" si="16"/>
        <v>3537315.7529831212</v>
      </c>
      <c r="G71" s="25">
        <f t="shared" si="16"/>
        <v>3548153.352318041</v>
      </c>
      <c r="H71" s="25">
        <f t="shared" si="16"/>
        <v>3560454.1343001034</v>
      </c>
      <c r="I71" s="25">
        <f t="shared" si="16"/>
        <v>9880647.5613160245</v>
      </c>
      <c r="J71" s="25">
        <f t="shared" si="16"/>
        <v>17026379.472804286</v>
      </c>
      <c r="K71" s="25">
        <f t="shared" si="16"/>
        <v>4298371.8951526731</v>
      </c>
      <c r="L71" s="25">
        <f t="shared" si="16"/>
        <v>12709053.933172848</v>
      </c>
      <c r="M71" s="25">
        <f t="shared" si="16"/>
        <v>21173413.476948407</v>
      </c>
      <c r="N71" s="25">
        <f t="shared" si="16"/>
        <v>31984605.618382402</v>
      </c>
      <c r="O71" s="25">
        <f t="shared" si="16"/>
        <v>48744679.742485076</v>
      </c>
      <c r="P71" s="25">
        <f t="shared" si="16"/>
        <v>47494515.130521506</v>
      </c>
      <c r="Q71" s="25">
        <f t="shared" si="16"/>
        <v>66780569.414119169</v>
      </c>
      <c r="R71" s="25">
        <f t="shared" si="16"/>
        <v>87500820.400253206</v>
      </c>
      <c r="S71" s="25">
        <f t="shared" si="16"/>
        <v>109507800.55271892</v>
      </c>
      <c r="T71" s="25">
        <f t="shared" si="16"/>
        <v>132858766.09067078</v>
      </c>
      <c r="U71" s="25">
        <f t="shared" si="16"/>
        <v>157611568.70489413</v>
      </c>
      <c r="V71" s="25">
        <f t="shared" si="16"/>
        <v>144728528.05457771</v>
      </c>
      <c r="W71" s="25">
        <f t="shared" si="16"/>
        <v>173294524.22896156</v>
      </c>
      <c r="X71" s="25">
        <f t="shared" si="16"/>
        <v>203466597.63803411</v>
      </c>
      <c r="Y71" s="25">
        <f t="shared" si="16"/>
        <v>235304463.04350919</v>
      </c>
      <c r="Z71" s="25">
        <f t="shared" si="16"/>
        <v>268873491.37261194</v>
      </c>
      <c r="AA71" s="25">
        <f t="shared" si="16"/>
        <v>263900875.12767616</v>
      </c>
      <c r="AB71" s="25">
        <f t="shared" si="16"/>
        <v>306044733.41531777</v>
      </c>
      <c r="AC71" s="25">
        <f t="shared" si="16"/>
        <v>348810377.12377322</v>
      </c>
      <c r="AD71" s="25">
        <f t="shared" si="16"/>
        <v>393739008.87633699</v>
      </c>
      <c r="AE71" s="25">
        <f t="shared" si="16"/>
        <v>440921981.77810216</v>
      </c>
      <c r="AF71" s="25">
        <f>AE73</f>
        <v>450095762.86246628</v>
      </c>
      <c r="AG71" s="25">
        <f>AF73</f>
        <v>502735588.82935262</v>
      </c>
      <c r="AH71" s="25">
        <f>AG73</f>
        <v>559688525.74528468</v>
      </c>
      <c r="AI71" s="25">
        <f>AH73</f>
        <v>617550290.02218616</v>
      </c>
      <c r="AJ71" s="25">
        <f>AI73</f>
        <v>678167503.92095315</v>
      </c>
      <c r="AK71" s="25">
        <f t="shared" ref="AK71:BI71" si="17">AJ73</f>
        <v>741643456.0455215</v>
      </c>
      <c r="AL71" s="25">
        <f t="shared" si="17"/>
        <v>808089809.40442181</v>
      </c>
      <c r="AM71" s="25">
        <f t="shared" si="17"/>
        <v>877619387.6978668</v>
      </c>
      <c r="AN71" s="25">
        <f t="shared" si="17"/>
        <v>952464313.59577107</v>
      </c>
      <c r="AO71" s="25">
        <f t="shared" si="17"/>
        <v>1028553649.962836</v>
      </c>
      <c r="AP71" s="25">
        <f t="shared" si="17"/>
        <v>1108089882.5807326</v>
      </c>
      <c r="AQ71" s="25">
        <f t="shared" si="17"/>
        <v>1191202296.4685566</v>
      </c>
      <c r="AR71" s="25">
        <f t="shared" si="17"/>
        <v>1278024623.7082746</v>
      </c>
      <c r="AS71" s="25">
        <f t="shared" si="17"/>
        <v>1368695189.1052723</v>
      </c>
      <c r="AT71" s="25">
        <f t="shared" si="17"/>
        <v>1465875931.1971257</v>
      </c>
      <c r="AU71" s="25">
        <f t="shared" si="17"/>
        <v>1526720076.3062787</v>
      </c>
      <c r="AV71" s="25">
        <f t="shared" si="17"/>
        <v>1632258396.7980225</v>
      </c>
      <c r="AW71" s="25">
        <f t="shared" si="17"/>
        <v>1742291267.857259</v>
      </c>
      <c r="AX71" s="25">
        <f t="shared" si="17"/>
        <v>1856983121.9042857</v>
      </c>
      <c r="AY71" s="25">
        <f t="shared" si="17"/>
        <v>1976503974.5839133</v>
      </c>
      <c r="AZ71" s="25">
        <f t="shared" si="17"/>
        <v>2104029396.224545</v>
      </c>
      <c r="BA71" s="25">
        <f t="shared" si="17"/>
        <v>2233795535.2339516</v>
      </c>
      <c r="BB71" s="25">
        <f t="shared" si="17"/>
        <v>2368937034.4813051</v>
      </c>
      <c r="BC71" s="25">
        <f t="shared" si="17"/>
        <v>2509648132.7614393</v>
      </c>
      <c r="BD71" s="25">
        <f t="shared" si="17"/>
        <v>2656129618.7919936</v>
      </c>
      <c r="BE71" s="25">
        <f t="shared" si="17"/>
        <v>2808589043.1537385</v>
      </c>
      <c r="BF71" s="25">
        <f t="shared" si="17"/>
        <v>2969952133.8184962</v>
      </c>
      <c r="BG71" s="25">
        <f t="shared" si="17"/>
        <v>3133344884.009099</v>
      </c>
      <c r="BH71" s="25">
        <f t="shared" si="17"/>
        <v>3303350895.8806286</v>
      </c>
      <c r="BI71" s="25">
        <f t="shared" si="17"/>
        <v>3480206481.2748556</v>
      </c>
    </row>
    <row r="72" spans="1:61" s="26" customFormat="1" ht="3.75" hidden="1" customHeight="1" x14ac:dyDescent="0.25">
      <c r="B72" s="40"/>
      <c r="C72" s="3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</row>
    <row r="73" spans="1:61" s="24" customFormat="1" hidden="1" x14ac:dyDescent="0.25">
      <c r="A73" s="24" t="s">
        <v>29</v>
      </c>
      <c r="B73" s="30">
        <f>B71+B69</f>
        <v>3707190.6322983932</v>
      </c>
      <c r="C73" s="30">
        <f>C71+C69</f>
        <v>6128925.8513191827</v>
      </c>
      <c r="D73" s="29">
        <f t="shared" ref="D73:AE73" si="18">D71+D69</f>
        <v>3510135.7994387671</v>
      </c>
      <c r="E73" s="29">
        <f t="shared" si="18"/>
        <v>3537315.7529831212</v>
      </c>
      <c r="F73" s="29">
        <f t="shared" si="18"/>
        <v>3548153.352318041</v>
      </c>
      <c r="G73" s="29">
        <f t="shared" si="18"/>
        <v>3560454.1343001034</v>
      </c>
      <c r="H73" s="29">
        <f t="shared" si="18"/>
        <v>9880647.5613160245</v>
      </c>
      <c r="I73" s="29">
        <f t="shared" si="18"/>
        <v>17026379.472804286</v>
      </c>
      <c r="J73" s="29">
        <f t="shared" si="18"/>
        <v>4298371.8951526731</v>
      </c>
      <c r="K73" s="29">
        <f t="shared" si="18"/>
        <v>12709053.933172848</v>
      </c>
      <c r="L73" s="29">
        <f t="shared" si="18"/>
        <v>21173413.476948407</v>
      </c>
      <c r="M73" s="29">
        <f t="shared" si="18"/>
        <v>31984605.618382402</v>
      </c>
      <c r="N73" s="29">
        <f t="shared" si="18"/>
        <v>48744679.742485076</v>
      </c>
      <c r="O73" s="29">
        <f t="shared" si="18"/>
        <v>47494515.130521506</v>
      </c>
      <c r="P73" s="29">
        <f t="shared" si="18"/>
        <v>66780569.414119169</v>
      </c>
      <c r="Q73" s="29">
        <f t="shared" si="18"/>
        <v>87500820.400253206</v>
      </c>
      <c r="R73" s="29">
        <f t="shared" si="18"/>
        <v>109507800.55271892</v>
      </c>
      <c r="S73" s="29">
        <f t="shared" si="18"/>
        <v>132858766.09067078</v>
      </c>
      <c r="T73" s="29">
        <f t="shared" si="18"/>
        <v>157611568.70489413</v>
      </c>
      <c r="U73" s="29">
        <f t="shared" si="18"/>
        <v>144728528.05457771</v>
      </c>
      <c r="V73" s="29">
        <f t="shared" si="18"/>
        <v>173294524.22896156</v>
      </c>
      <c r="W73" s="29">
        <f t="shared" si="18"/>
        <v>203466597.63803411</v>
      </c>
      <c r="X73" s="29">
        <f t="shared" si="18"/>
        <v>235304463.04350919</v>
      </c>
      <c r="Y73" s="29">
        <f t="shared" si="18"/>
        <v>268873491.37261194</v>
      </c>
      <c r="Z73" s="29">
        <f t="shared" si="18"/>
        <v>263900875.12767616</v>
      </c>
      <c r="AA73" s="29">
        <f t="shared" si="18"/>
        <v>306044733.41531777</v>
      </c>
      <c r="AB73" s="29">
        <f t="shared" si="18"/>
        <v>348810377.12377322</v>
      </c>
      <c r="AC73" s="29">
        <f t="shared" si="18"/>
        <v>393739008.87633699</v>
      </c>
      <c r="AD73" s="29">
        <f t="shared" si="18"/>
        <v>440921981.77810216</v>
      </c>
      <c r="AE73" s="29">
        <f t="shared" si="18"/>
        <v>450095762.86246628</v>
      </c>
      <c r="AF73" s="29">
        <f>AF71+AF69</f>
        <v>502735588.82935262</v>
      </c>
      <c r="AG73" s="29">
        <f>AG71+AG69</f>
        <v>559688525.74528468</v>
      </c>
      <c r="AH73" s="29">
        <f>AH71+AH69</f>
        <v>617550290.02218616</v>
      </c>
      <c r="AI73" s="29">
        <f>AI71+AI69</f>
        <v>678167503.92095315</v>
      </c>
      <c r="AJ73" s="29">
        <f>AJ71+AJ69</f>
        <v>741643456.0455215</v>
      </c>
      <c r="AK73" s="29">
        <f t="shared" ref="AK73:BI73" si="19">AK71+AK69</f>
        <v>808089809.40442181</v>
      </c>
      <c r="AL73" s="29">
        <f t="shared" si="19"/>
        <v>877619387.6978668</v>
      </c>
      <c r="AM73" s="29">
        <f t="shared" si="19"/>
        <v>952464313.59577107</v>
      </c>
      <c r="AN73" s="29">
        <f t="shared" si="19"/>
        <v>1028553649.962836</v>
      </c>
      <c r="AO73" s="29">
        <f t="shared" si="19"/>
        <v>1108089882.5807326</v>
      </c>
      <c r="AP73" s="29">
        <f t="shared" si="19"/>
        <v>1191202296.4685566</v>
      </c>
      <c r="AQ73" s="29">
        <f t="shared" si="19"/>
        <v>1278024623.7082746</v>
      </c>
      <c r="AR73" s="29">
        <f t="shared" si="19"/>
        <v>1368695189.1052723</v>
      </c>
      <c r="AS73" s="29">
        <f t="shared" si="19"/>
        <v>1465875931.1971257</v>
      </c>
      <c r="AT73" s="29">
        <f t="shared" si="19"/>
        <v>1526720076.3062787</v>
      </c>
      <c r="AU73" s="29">
        <f t="shared" si="19"/>
        <v>1632258396.7980225</v>
      </c>
      <c r="AV73" s="29">
        <f t="shared" si="19"/>
        <v>1742291267.857259</v>
      </c>
      <c r="AW73" s="29">
        <f t="shared" si="19"/>
        <v>1856983121.9042857</v>
      </c>
      <c r="AX73" s="29">
        <f t="shared" si="19"/>
        <v>1976503974.5839133</v>
      </c>
      <c r="AY73" s="29">
        <f t="shared" si="19"/>
        <v>2104029396.224545</v>
      </c>
      <c r="AZ73" s="29">
        <f t="shared" si="19"/>
        <v>2233795535.2339516</v>
      </c>
      <c r="BA73" s="29">
        <f t="shared" si="19"/>
        <v>2368937034.4813051</v>
      </c>
      <c r="BB73" s="29">
        <f t="shared" si="19"/>
        <v>2509648132.7614393</v>
      </c>
      <c r="BC73" s="29">
        <f t="shared" si="19"/>
        <v>2656129618.7919936</v>
      </c>
      <c r="BD73" s="29">
        <f t="shared" si="19"/>
        <v>2808589043.1537385</v>
      </c>
      <c r="BE73" s="29">
        <f t="shared" si="19"/>
        <v>2969952133.8184962</v>
      </c>
      <c r="BF73" s="29">
        <f t="shared" si="19"/>
        <v>3133344884.009099</v>
      </c>
      <c r="BG73" s="29">
        <f t="shared" si="19"/>
        <v>3303350895.8806286</v>
      </c>
      <c r="BH73" s="29">
        <f t="shared" si="19"/>
        <v>3480206481.2748556</v>
      </c>
      <c r="BI73" s="29">
        <f t="shared" si="19"/>
        <v>3668141270.8236523</v>
      </c>
    </row>
    <row r="74" spans="1:61" s="26" customFormat="1" ht="27.75" hidden="1" customHeight="1" x14ac:dyDescent="0.25">
      <c r="B74" s="42" t="str">
        <f>[2]Management!B208</f>
        <v/>
      </c>
      <c r="C74" s="31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</row>
    <row r="75" spans="1:61" s="26" customFormat="1" hidden="1" x14ac:dyDescent="0.25">
      <c r="A75" s="24" t="s">
        <v>30</v>
      </c>
      <c r="B75" s="25">
        <f>[2]Management!C209</f>
        <v>1245000</v>
      </c>
      <c r="C75" s="31">
        <f>[2]Management!D209</f>
        <v>696000</v>
      </c>
      <c r="D75" s="25">
        <f>[2]Management!E209</f>
        <v>490000</v>
      </c>
      <c r="E75" s="25">
        <f>[2]Management!F209</f>
        <v>326000</v>
      </c>
      <c r="F75" s="25">
        <f>[2]Management!G209</f>
        <v>326000</v>
      </c>
      <c r="G75" s="25">
        <f>[2]Management!H209</f>
        <v>326000</v>
      </c>
      <c r="H75" s="25">
        <f>[2]Management!I209</f>
        <v>326000</v>
      </c>
      <c r="I75" s="25">
        <f>[2]Management!J209</f>
        <v>326000</v>
      </c>
      <c r="J75" s="25">
        <f>[2]Management!K209</f>
        <v>326000</v>
      </c>
      <c r="K75" s="25">
        <f>[2]Management!L209</f>
        <v>326000</v>
      </c>
      <c r="L75" s="25">
        <f>[2]Management!M209</f>
        <v>326000</v>
      </c>
      <c r="M75" s="25">
        <f>[2]Management!N209</f>
        <v>326000</v>
      </c>
      <c r="N75" s="25">
        <f>[2]Management!O209</f>
        <v>326000</v>
      </c>
      <c r="O75" s="25">
        <f>[2]Management!P209</f>
        <v>326000</v>
      </c>
      <c r="P75" s="25">
        <f>[2]Management!Q209</f>
        <v>326000</v>
      </c>
      <c r="Q75" s="25">
        <f>[2]Management!R209</f>
        <v>326000</v>
      </c>
      <c r="R75" s="25">
        <f>[2]Management!S209</f>
        <v>326000</v>
      </c>
      <c r="S75" s="25">
        <f>[2]Management!T209</f>
        <v>326000</v>
      </c>
      <c r="T75" s="25">
        <f>[2]Management!U209</f>
        <v>326000</v>
      </c>
      <c r="U75" s="25">
        <f>[2]Management!V209</f>
        <v>326000</v>
      </c>
      <c r="V75" s="25">
        <f>[2]Management!W209</f>
        <v>326000</v>
      </c>
      <c r="W75" s="25">
        <f>[2]Management!X209</f>
        <v>326000</v>
      </c>
      <c r="X75" s="25">
        <f>[2]Management!Y209</f>
        <v>326000</v>
      </c>
      <c r="Y75" s="25">
        <f>[2]Management!Z209</f>
        <v>326000</v>
      </c>
      <c r="Z75" s="25">
        <f>[2]Management!AA209</f>
        <v>326000</v>
      </c>
      <c r="AA75" s="25">
        <f>[2]Management!AB209</f>
        <v>326000</v>
      </c>
      <c r="AB75" s="25">
        <f>[2]Management!AC209</f>
        <v>326000</v>
      </c>
      <c r="AC75" s="25">
        <f>[2]Management!AD209</f>
        <v>326000</v>
      </c>
      <c r="AD75" s="25">
        <f>[2]Management!AE209</f>
        <v>326000</v>
      </c>
      <c r="AE75" s="25">
        <f>[2]Management!AF209</f>
        <v>326000</v>
      </c>
      <c r="AF75" s="25">
        <f>[2]Management!AG209</f>
        <v>326000</v>
      </c>
      <c r="AG75" s="25">
        <f>[2]Management!AH209</f>
        <v>326000</v>
      </c>
      <c r="AH75" s="25">
        <f>[2]Management!AI209</f>
        <v>326000</v>
      </c>
      <c r="AI75" s="25">
        <f>[2]Management!AJ209</f>
        <v>326000</v>
      </c>
      <c r="AJ75" s="25">
        <f>[2]Management!AK209</f>
        <v>326000</v>
      </c>
      <c r="AK75" s="25">
        <f>[2]Management!AL209</f>
        <v>326000</v>
      </c>
      <c r="AL75" s="25">
        <f>[2]Management!AM209</f>
        <v>326000</v>
      </c>
      <c r="AM75" s="25">
        <f>[2]Management!AN209</f>
        <v>326000</v>
      </c>
      <c r="AN75" s="25">
        <f>[2]Management!AO209</f>
        <v>326000</v>
      </c>
      <c r="AO75" s="25">
        <f>[2]Management!AP209</f>
        <v>326000</v>
      </c>
      <c r="AP75" s="25">
        <f>[2]Management!AQ209</f>
        <v>326000</v>
      </c>
      <c r="AQ75" s="25">
        <f>[2]Management!AR209</f>
        <v>326000</v>
      </c>
      <c r="AR75" s="25">
        <f>[2]Management!AS209</f>
        <v>326000</v>
      </c>
      <c r="AS75" s="25">
        <f>[2]Management!AT209</f>
        <v>326000</v>
      </c>
      <c r="AT75" s="25">
        <f>[2]Management!AU209</f>
        <v>326000</v>
      </c>
      <c r="AU75" s="25">
        <f>[2]Management!AV209</f>
        <v>326000</v>
      </c>
      <c r="AV75" s="25">
        <f>[2]Management!AW209</f>
        <v>326000</v>
      </c>
      <c r="AW75" s="25">
        <f>[2]Management!AX209</f>
        <v>326000</v>
      </c>
      <c r="AX75" s="25">
        <f>[2]Management!AY209</f>
        <v>326000</v>
      </c>
      <c r="AY75" s="25">
        <f>[2]Management!AZ209</f>
        <v>326000</v>
      </c>
      <c r="AZ75" s="25">
        <f>[2]Management!BA209</f>
        <v>326000</v>
      </c>
      <c r="BA75" s="25">
        <f>[2]Management!BB209</f>
        <v>326000</v>
      </c>
      <c r="BB75" s="25">
        <f>[2]Management!BC209</f>
        <v>326000</v>
      </c>
      <c r="BC75" s="25">
        <f>[2]Management!BD209</f>
        <v>326000</v>
      </c>
      <c r="BD75" s="25">
        <f>[2]Management!BE209</f>
        <v>326000</v>
      </c>
      <c r="BE75" s="25">
        <f>[2]Management!BF209</f>
        <v>326000</v>
      </c>
      <c r="BF75" s="25">
        <f>[2]Management!BG209</f>
        <v>326000</v>
      </c>
      <c r="BG75" s="25">
        <f>[2]Management!BH209</f>
        <v>326000</v>
      </c>
      <c r="BH75" s="25">
        <f>[2]Management!BI209</f>
        <v>326000</v>
      </c>
      <c r="BI75" s="25">
        <f>[2]Management!BJ209</f>
        <v>326000</v>
      </c>
    </row>
    <row r="76" spans="1:61" hidden="1" x14ac:dyDescent="0.25">
      <c r="A76" s="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</row>
    <row r="77" spans="1:61" hidden="1" x14ac:dyDescent="0.25">
      <c r="A77" s="43" t="s">
        <v>38</v>
      </c>
      <c r="B77" s="44">
        <f>B6</f>
        <v>2012.13</v>
      </c>
      <c r="C77" s="20"/>
      <c r="D77" s="44">
        <f>C6</f>
        <v>2013.14</v>
      </c>
      <c r="E77" s="20"/>
      <c r="F77" s="44">
        <f>D6</f>
        <v>2014.15</v>
      </c>
      <c r="G77" s="20"/>
      <c r="H77" s="44">
        <f>E6</f>
        <v>2015.16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</row>
    <row r="78" spans="1:61" hidden="1" x14ac:dyDescent="0.25">
      <c r="A78" s="1" t="str">
        <f t="shared" ref="A78:A93" si="20">A43</f>
        <v>INCOME:</v>
      </c>
      <c r="B78" s="23" t="s">
        <v>39</v>
      </c>
      <c r="C78" s="23" t="s">
        <v>40</v>
      </c>
      <c r="D78" s="23" t="s">
        <v>39</v>
      </c>
      <c r="E78" s="23" t="s">
        <v>40</v>
      </c>
      <c r="F78" s="23" t="s">
        <v>39</v>
      </c>
      <c r="G78" s="23" t="s">
        <v>40</v>
      </c>
      <c r="H78" s="23" t="s">
        <v>39</v>
      </c>
      <c r="I78" s="23" t="s">
        <v>40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</row>
    <row r="79" spans="1:61" hidden="1" x14ac:dyDescent="0.25">
      <c r="A79" s="2" t="str">
        <f t="shared" si="20"/>
        <v>Rental Income</v>
      </c>
      <c r="B79" s="45"/>
      <c r="C79" s="12">
        <f>B44-B79</f>
        <v>37422509.539999992</v>
      </c>
      <c r="D79" s="45">
        <v>38823895</v>
      </c>
      <c r="E79" s="46">
        <f>(C44+C45)-D79</f>
        <v>540531.35998000205</v>
      </c>
      <c r="F79" s="45"/>
      <c r="G79" s="12">
        <f>D44-F79</f>
        <v>41438848.979634553</v>
      </c>
      <c r="H79" s="45"/>
      <c r="I79" s="12">
        <f>E44-H79</f>
        <v>42970710.862543747</v>
      </c>
      <c r="J79" s="47"/>
      <c r="K79" s="47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</row>
    <row r="80" spans="1:61" hidden="1" x14ac:dyDescent="0.25">
      <c r="A80" s="2" t="str">
        <f t="shared" si="20"/>
        <v>Void Losses</v>
      </c>
      <c r="B80" s="45"/>
      <c r="C80" s="12">
        <f>B45-B80</f>
        <v>-205075.35227919993</v>
      </c>
      <c r="D80" s="45"/>
      <c r="E80" s="12">
        <f>C45-D80</f>
        <v>-721547.53001999995</v>
      </c>
      <c r="F80" s="45"/>
      <c r="G80" s="12">
        <f>D45-F80</f>
        <v>-662359.01497190283</v>
      </c>
      <c r="H80" s="45"/>
      <c r="I80" s="12">
        <f>E45-H80</f>
        <v>-600595.50010179682</v>
      </c>
      <c r="J80" s="47"/>
      <c r="K80" s="47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</row>
    <row r="81" spans="1:61" hidden="1" x14ac:dyDescent="0.25">
      <c r="A81" s="2" t="str">
        <f t="shared" si="20"/>
        <v>Service Charges</v>
      </c>
      <c r="B81" s="45"/>
      <c r="C81" s="12">
        <f>B46-B81</f>
        <v>768266</v>
      </c>
      <c r="D81" s="45">
        <v>1039633</v>
      </c>
      <c r="E81" s="12">
        <f>C46-D81</f>
        <v>-102501</v>
      </c>
      <c r="F81" s="45"/>
      <c r="G81" s="12">
        <f>D46-F81</f>
        <v>1083560.2999999998</v>
      </c>
      <c r="H81" s="45"/>
      <c r="I81" s="12">
        <f>E46-H81</f>
        <v>1194699.3074999999</v>
      </c>
      <c r="J81" s="47"/>
      <c r="K81" s="47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</row>
    <row r="82" spans="1:61" hidden="1" x14ac:dyDescent="0.25">
      <c r="A82" s="2" t="str">
        <f t="shared" si="20"/>
        <v>Non-Dwelling Income</v>
      </c>
      <c r="B82" s="45"/>
      <c r="C82" s="12">
        <f>B47-B82</f>
        <v>2505958</v>
      </c>
      <c r="D82" s="45">
        <v>2332543</v>
      </c>
      <c r="E82" s="12">
        <f>C47-D82</f>
        <v>-1607397</v>
      </c>
      <c r="F82" s="45"/>
      <c r="G82" s="12">
        <f>D47-F82</f>
        <v>610024.64999999991</v>
      </c>
      <c r="H82" s="45"/>
      <c r="I82" s="12">
        <f>E47-H82</f>
        <v>625275.26624999999</v>
      </c>
      <c r="J82" s="47"/>
      <c r="K82" s="47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</row>
    <row r="83" spans="1:61" hidden="1" x14ac:dyDescent="0.25">
      <c r="A83" s="2" t="str">
        <f t="shared" si="20"/>
        <v>Grants &amp; Other Income</v>
      </c>
      <c r="B83" s="45"/>
      <c r="C83" s="12">
        <f>B48-B83</f>
        <v>0</v>
      </c>
      <c r="D83" s="45">
        <v>621450</v>
      </c>
      <c r="E83" s="12">
        <f>C48-D83</f>
        <v>-300450</v>
      </c>
      <c r="F83" s="45"/>
      <c r="G83" s="12">
        <f>D48-F83</f>
        <v>329025</v>
      </c>
      <c r="H83" s="45"/>
      <c r="I83" s="12">
        <f>E48-H83</f>
        <v>337250.625</v>
      </c>
      <c r="J83" s="47"/>
      <c r="K83" s="47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</row>
    <row r="84" spans="1:61" hidden="1" x14ac:dyDescent="0.25">
      <c r="A84" s="1" t="str">
        <f t="shared" si="20"/>
        <v>Total Income</v>
      </c>
      <c r="B84" s="48">
        <f>SUM(B79:B83)</f>
        <v>0</v>
      </c>
      <c r="C84" s="20"/>
      <c r="D84" s="48">
        <f>SUM(D79:D83)</f>
        <v>42817521</v>
      </c>
      <c r="E84" s="20"/>
      <c r="F84" s="48">
        <f>SUM(F79:F83)</f>
        <v>0</v>
      </c>
      <c r="G84" s="20"/>
      <c r="H84" s="48">
        <f>SUM(H79:H83)</f>
        <v>0</v>
      </c>
      <c r="I84" s="20"/>
      <c r="J84" s="47"/>
      <c r="K84" s="47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</row>
    <row r="85" spans="1:61" hidden="1" x14ac:dyDescent="0.25">
      <c r="A85" s="1" t="str">
        <f t="shared" si="20"/>
        <v>EXPENDITURE:</v>
      </c>
      <c r="B85" s="12"/>
      <c r="C85" s="20"/>
      <c r="D85" s="12"/>
      <c r="E85" s="20"/>
      <c r="F85" s="12"/>
      <c r="G85" s="20"/>
      <c r="H85" s="12"/>
      <c r="I85" s="20"/>
      <c r="J85" s="47"/>
      <c r="K85" s="47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</row>
    <row r="86" spans="1:61" hidden="1" x14ac:dyDescent="0.25">
      <c r="A86" s="2" t="str">
        <f t="shared" si="20"/>
        <v>General Management</v>
      </c>
      <c r="B86" s="45"/>
      <c r="C86" s="12">
        <f t="shared" ref="C86:C91" si="21">B86+B51</f>
        <v>-6355000</v>
      </c>
      <c r="D86" s="45">
        <v>4133814</v>
      </c>
      <c r="E86" s="12">
        <f t="shared" ref="E86:E91" si="22">D86+C51</f>
        <v>-194837.875</v>
      </c>
      <c r="F86" s="45"/>
      <c r="G86" s="12">
        <f t="shared" ref="G86:G91" si="23">F86+D51</f>
        <v>-4404416.1937499996</v>
      </c>
      <c r="H86" s="45"/>
      <c r="I86" s="12">
        <f t="shared" ref="I86:I91" si="24">H86+E51</f>
        <v>-4492350.1709375</v>
      </c>
      <c r="J86" s="47"/>
      <c r="K86" s="47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</row>
    <row r="87" spans="1:61" hidden="1" x14ac:dyDescent="0.25">
      <c r="A87" s="2" t="str">
        <f t="shared" si="20"/>
        <v>Special Management</v>
      </c>
      <c r="B87" s="45"/>
      <c r="C87" s="12">
        <f t="shared" si="21"/>
        <v>-7000000</v>
      </c>
      <c r="D87" s="45">
        <v>2514166</v>
      </c>
      <c r="E87" s="12">
        <f t="shared" si="22"/>
        <v>183500.5</v>
      </c>
      <c r="F87" s="45"/>
      <c r="G87" s="12">
        <f t="shared" si="23"/>
        <v>-2443456.09</v>
      </c>
      <c r="H87" s="45"/>
      <c r="I87" s="12">
        <f t="shared" si="24"/>
        <v>-2495426.1842749999</v>
      </c>
      <c r="J87" s="47"/>
      <c r="K87" s="47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</row>
    <row r="88" spans="1:61" hidden="1" x14ac:dyDescent="0.25">
      <c r="A88" s="2" t="str">
        <f t="shared" si="20"/>
        <v>Other Management</v>
      </c>
      <c r="B88" s="45"/>
      <c r="C88" s="12">
        <f t="shared" si="21"/>
        <v>0</v>
      </c>
      <c r="D88" s="45">
        <v>2376907</v>
      </c>
      <c r="E88" s="12">
        <f t="shared" si="22"/>
        <v>-778566.56999999983</v>
      </c>
      <c r="F88" s="45"/>
      <c r="G88" s="12">
        <f t="shared" si="23"/>
        <v>-3226228.8106999998</v>
      </c>
      <c r="H88" s="45"/>
      <c r="I88" s="12">
        <f t="shared" si="24"/>
        <v>-3298671.6164319995</v>
      </c>
      <c r="J88" s="47"/>
      <c r="K88" s="47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</row>
    <row r="89" spans="1:61" hidden="1" x14ac:dyDescent="0.25">
      <c r="A89" s="2" t="str">
        <f t="shared" si="20"/>
        <v>Rent Rebates</v>
      </c>
      <c r="B89" s="45"/>
      <c r="C89" s="12">
        <f t="shared" si="21"/>
        <v>0</v>
      </c>
      <c r="D89" s="45">
        <v>0</v>
      </c>
      <c r="E89" s="12">
        <f t="shared" si="22"/>
        <v>0</v>
      </c>
      <c r="F89" s="45"/>
      <c r="G89" s="12">
        <f t="shared" si="23"/>
        <v>0</v>
      </c>
      <c r="H89" s="45"/>
      <c r="I89" s="12">
        <f t="shared" si="24"/>
        <v>0</v>
      </c>
      <c r="J89" s="47"/>
      <c r="K89" s="47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</row>
    <row r="90" spans="1:61" hidden="1" x14ac:dyDescent="0.25">
      <c r="A90" s="2" t="str">
        <f t="shared" si="20"/>
        <v>Bad Debt Provision</v>
      </c>
      <c r="B90" s="45"/>
      <c r="C90" s="12">
        <f t="shared" si="21"/>
        <v>-181873.39636439996</v>
      </c>
      <c r="D90" s="45">
        <v>500125</v>
      </c>
      <c r="E90" s="12">
        <f t="shared" si="22"/>
        <v>150174.44794029999</v>
      </c>
      <c r="F90" s="45"/>
      <c r="G90" s="12">
        <f t="shared" si="23"/>
        <v>-352054.61855346005</v>
      </c>
      <c r="H90" s="45"/>
      <c r="I90" s="12">
        <f t="shared" si="24"/>
        <v>-347026.19025882194</v>
      </c>
      <c r="J90" s="47"/>
      <c r="K90" s="47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</row>
    <row r="91" spans="1:61" hidden="1" x14ac:dyDescent="0.25">
      <c r="A91" s="2" t="str">
        <f t="shared" si="20"/>
        <v>Responsive &amp; Cyclical Repairs</v>
      </c>
      <c r="B91" s="45"/>
      <c r="C91" s="12">
        <f t="shared" si="21"/>
        <v>-10904802</v>
      </c>
      <c r="D91" s="45">
        <v>9683766</v>
      </c>
      <c r="E91" s="12">
        <f t="shared" si="22"/>
        <v>257906.90000000037</v>
      </c>
      <c r="F91" s="45"/>
      <c r="G91" s="12">
        <f t="shared" si="23"/>
        <v>-9646123.4359999988</v>
      </c>
      <c r="H91" s="45"/>
      <c r="I91" s="12">
        <f t="shared" si="24"/>
        <v>-9868022.3714849986</v>
      </c>
      <c r="J91" s="47"/>
      <c r="K91" s="47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</row>
    <row r="92" spans="1:61" hidden="1" x14ac:dyDescent="0.25">
      <c r="A92" s="1" t="str">
        <f t="shared" si="20"/>
        <v>Total Revenue Expenditure</v>
      </c>
      <c r="B92" s="48">
        <f>SUM(B86:B91)</f>
        <v>0</v>
      </c>
      <c r="C92" s="20"/>
      <c r="D92" s="48">
        <f>SUM(D86:D91)</f>
        <v>19208778</v>
      </c>
      <c r="E92" s="20"/>
      <c r="F92" s="48">
        <f>SUM(F86:F91)</f>
        <v>0</v>
      </c>
      <c r="G92" s="20"/>
      <c r="H92" s="48">
        <f>SUM(H86:H91)</f>
        <v>0</v>
      </c>
      <c r="I92" s="20"/>
      <c r="J92" s="47"/>
      <c r="K92" s="47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</row>
    <row r="93" spans="1:61" hidden="1" x14ac:dyDescent="0.25">
      <c r="A93" s="2" t="str">
        <f t="shared" si="20"/>
        <v>Interest Paid</v>
      </c>
      <c r="B93" s="45"/>
      <c r="C93" s="12">
        <f>B93+B58</f>
        <v>-6894502.7190579996</v>
      </c>
      <c r="D93" s="45">
        <v>7059962</v>
      </c>
      <c r="E93" s="12">
        <f>D93+C58-19000</f>
        <v>-751097.86319999956</v>
      </c>
      <c r="F93" s="45"/>
      <c r="G93" s="12">
        <f>F93+D58-19000</f>
        <v>-7811059.8631999996</v>
      </c>
      <c r="H93" s="45"/>
      <c r="I93" s="12">
        <f>H93+E58</f>
        <v>-7792059.8631999996</v>
      </c>
      <c r="J93" s="47"/>
      <c r="K93" s="47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</row>
    <row r="94" spans="1:61" hidden="1" x14ac:dyDescent="0.25">
      <c r="A94" s="2" t="s">
        <v>18</v>
      </c>
      <c r="B94" s="45"/>
      <c r="C94" s="12">
        <f>B94+B59</f>
        <v>0</v>
      </c>
      <c r="D94" s="45">
        <v>0</v>
      </c>
      <c r="E94" s="12"/>
      <c r="F94" s="45"/>
      <c r="G94" s="12"/>
      <c r="H94" s="45"/>
      <c r="I94" s="12"/>
      <c r="J94" s="47"/>
      <c r="K94" s="47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</row>
    <row r="95" spans="1:61" hidden="1" x14ac:dyDescent="0.25">
      <c r="A95" s="2" t="str">
        <f t="shared" ref="A95:A100" si="25">A60</f>
        <v>Interest Received</v>
      </c>
      <c r="B95" s="45"/>
      <c r="C95" s="12">
        <f>B60-B95</f>
        <v>64280.56</v>
      </c>
      <c r="D95" s="45">
        <v>55664</v>
      </c>
      <c r="E95" s="12">
        <f>D95+C60</f>
        <v>102551.95159888122</v>
      </c>
      <c r="F95" s="45"/>
      <c r="G95" s="12">
        <f>D60-F95</f>
        <v>43127.735660390215</v>
      </c>
      <c r="H95" s="45"/>
      <c r="I95" s="12">
        <f>E60-H95</f>
        <v>31328.492240724652</v>
      </c>
      <c r="J95" s="47"/>
      <c r="K95" s="47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</row>
    <row r="96" spans="1:61" hidden="1" x14ac:dyDescent="0.25">
      <c r="A96" s="2" t="str">
        <f t="shared" si="25"/>
        <v>Depreciation</v>
      </c>
      <c r="B96" s="45"/>
      <c r="C96" s="12">
        <f>B96+B61</f>
        <v>-5875716</v>
      </c>
      <c r="D96" s="45">
        <v>8267159</v>
      </c>
      <c r="E96" s="12">
        <f>D96+C61</f>
        <v>2808648</v>
      </c>
      <c r="F96" s="45"/>
      <c r="G96" s="12">
        <f>F96+D61</f>
        <v>-5659548.7749999994</v>
      </c>
      <c r="H96" s="45"/>
      <c r="I96" s="12">
        <f>H96+E61</f>
        <v>-5858821.8693749998</v>
      </c>
      <c r="J96" s="47"/>
      <c r="K96" s="47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</row>
    <row r="97" spans="1:61" hidden="1" x14ac:dyDescent="0.25">
      <c r="A97" s="1" t="str">
        <f t="shared" si="25"/>
        <v>Net Operating Income</v>
      </c>
      <c r="B97" s="48">
        <f>B84-B92-B93+B95-B96-B94</f>
        <v>0</v>
      </c>
      <c r="C97" s="20"/>
      <c r="D97" s="48">
        <f>D84-D92-D93+D95-D96</f>
        <v>8337286</v>
      </c>
      <c r="E97" s="20"/>
      <c r="F97" s="48">
        <f>F84-F92-F93+F95-F96</f>
        <v>0</v>
      </c>
      <c r="G97" s="20"/>
      <c r="H97" s="48">
        <f>H84-H92-H93+H95-H96</f>
        <v>0</v>
      </c>
      <c r="I97" s="20"/>
      <c r="J97" s="47"/>
      <c r="K97" s="47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</row>
    <row r="98" spans="1:61" hidden="1" x14ac:dyDescent="0.25">
      <c r="A98" s="1" t="str">
        <f t="shared" si="25"/>
        <v>APPROPRIATIONS:</v>
      </c>
      <c r="B98" s="12"/>
      <c r="C98" s="20"/>
      <c r="D98" s="12"/>
      <c r="E98" s="20"/>
      <c r="F98" s="12"/>
      <c r="G98" s="20"/>
      <c r="H98" s="12"/>
      <c r="I98" s="20"/>
      <c r="J98" s="47"/>
      <c r="K98" s="47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</row>
    <row r="99" spans="1:61" hidden="1" x14ac:dyDescent="0.25">
      <c r="A99" s="2" t="str">
        <f t="shared" si="25"/>
        <v>FRS 17 /Other HRA Reserve Adj</v>
      </c>
      <c r="B99" s="45"/>
      <c r="C99" s="12">
        <f>B99+B64</f>
        <v>-541854</v>
      </c>
      <c r="D99" s="45">
        <v>636854</v>
      </c>
      <c r="E99" s="12">
        <f>D99+C64</f>
        <v>393955</v>
      </c>
      <c r="F99" s="45"/>
      <c r="G99" s="12">
        <f>F99+D64</f>
        <v>110778.52500000001</v>
      </c>
      <c r="H99" s="45"/>
      <c r="I99" s="12">
        <f>H99+E64</f>
        <v>66397.988125000003</v>
      </c>
      <c r="J99" s="47"/>
      <c r="K99" s="47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</row>
    <row r="100" spans="1:61" hidden="1" x14ac:dyDescent="0.25">
      <c r="A100" s="2" t="str">
        <f t="shared" si="25"/>
        <v>Revenue Provision (HRA CFR)</v>
      </c>
      <c r="B100" s="45"/>
      <c r="C100" s="12">
        <f>B100+B65</f>
        <v>0</v>
      </c>
      <c r="D100" s="45"/>
      <c r="E100" s="12">
        <f>D100+C65</f>
        <v>0</v>
      </c>
      <c r="F100" s="45"/>
      <c r="G100" s="12">
        <f>F100+D65</f>
        <v>0</v>
      </c>
      <c r="H100" s="45"/>
      <c r="I100" s="12">
        <f>H100+E65</f>
        <v>0</v>
      </c>
      <c r="J100" s="47"/>
      <c r="K100" s="47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</row>
    <row r="101" spans="1:61" hidden="1" x14ac:dyDescent="0.25">
      <c r="A101" s="2" t="str">
        <f>A66</f>
        <v>Revenue Contribution to Capital</v>
      </c>
      <c r="B101" s="45"/>
      <c r="C101" s="12">
        <f>B101+B66</f>
        <v>-1715000</v>
      </c>
      <c r="D101" s="45">
        <v>10830356</v>
      </c>
      <c r="E101" s="12">
        <f>D101+C66</f>
        <v>4950760</v>
      </c>
      <c r="F101" s="45"/>
      <c r="G101" s="12">
        <f>F101+D66</f>
        <v>-12047908.439999996</v>
      </c>
      <c r="H101" s="45"/>
      <c r="I101" s="12">
        <f>H101+E66</f>
        <v>-10445508.822049998</v>
      </c>
      <c r="J101" s="47"/>
      <c r="K101" s="47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</row>
    <row r="102" spans="1:61" hidden="1" x14ac:dyDescent="0.25">
      <c r="A102" s="1" t="str">
        <f>A67</f>
        <v>Total Appropriations</v>
      </c>
      <c r="B102" s="48">
        <f>-B99-B101-B100</f>
        <v>0</v>
      </c>
      <c r="C102" s="20"/>
      <c r="D102" s="48">
        <f>-D99-D101-D100</f>
        <v>-11467210</v>
      </c>
      <c r="E102" s="20"/>
      <c r="F102" s="48">
        <f>-F99-F101-F100</f>
        <v>0</v>
      </c>
      <c r="G102" s="20"/>
      <c r="H102" s="48">
        <f>-H99-H101-H100</f>
        <v>0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</row>
    <row r="103" spans="1:61" hidden="1" x14ac:dyDescent="0.25">
      <c r="B103" s="12"/>
      <c r="C103" s="20"/>
      <c r="D103" s="12"/>
      <c r="E103" s="20"/>
      <c r="F103" s="12"/>
      <c r="G103" s="20"/>
      <c r="H103" s="12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</row>
    <row r="104" spans="1:61" hidden="1" x14ac:dyDescent="0.25">
      <c r="A104" s="1" t="str">
        <f>A69</f>
        <v>ANNUAL CASHFLOW</v>
      </c>
      <c r="B104" s="48">
        <f>B97+B102</f>
        <v>0</v>
      </c>
      <c r="C104" s="12">
        <f>SUM(C79:C101)</f>
        <v>1087190.6322983932</v>
      </c>
      <c r="D104" s="48">
        <f>D97+D102</f>
        <v>-3129924</v>
      </c>
      <c r="E104" s="12">
        <f>SUM(E79:E101)</f>
        <v>4931630.3212991841</v>
      </c>
      <c r="F104" s="48">
        <f>F97+F102</f>
        <v>0</v>
      </c>
      <c r="G104" s="12">
        <f>SUM(G79:G101)</f>
        <v>-2637790.0518804118</v>
      </c>
      <c r="H104" s="48">
        <f>H97+H102</f>
        <v>0</v>
      </c>
      <c r="I104" s="12">
        <f>SUM(I79:I101)</f>
        <v>27179.953544354066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</row>
    <row r="105" spans="1:61" hidden="1" x14ac:dyDescent="0.25">
      <c r="B105" s="12"/>
      <c r="C105" s="20" t="str">
        <f>IF(C104&lt;0,"Adverse",IF(C104&gt;0,"Advantage","Matched"))</f>
        <v>Advantage</v>
      </c>
      <c r="D105" s="20"/>
      <c r="E105" s="20" t="str">
        <f>IF(E104&lt;0,"Adverse",IF(E104&gt;0,"Advantage","Matched"))</f>
        <v>Advantage</v>
      </c>
      <c r="F105" s="20"/>
      <c r="G105" s="20" t="str">
        <f>IF(G104&lt;0,"Adverse",IF(G104&gt;0,"Advantage","Matched"))</f>
        <v>Adverse</v>
      </c>
      <c r="H105" s="20"/>
      <c r="I105" s="20" t="str">
        <f>IF(I104&lt;0,"Adverse",IF(I104&gt;0,"Advantage","Matched"))</f>
        <v>Advantage</v>
      </c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</row>
    <row r="106" spans="1:61" hidden="1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</row>
    <row r="107" spans="1:61" hidden="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</row>
    <row r="108" spans="1:61" hidden="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</row>
    <row r="109" spans="1:61" hidden="1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</row>
    <row r="110" spans="1:61" hidden="1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</row>
    <row r="111" spans="1:61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</row>
    <row r="112" spans="1:61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</row>
    <row r="113" spans="2:61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</row>
    <row r="114" spans="2:61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</row>
    <row r="115" spans="2:61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</row>
    <row r="116" spans="2:61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</row>
    <row r="117" spans="2:61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</row>
    <row r="118" spans="2:61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</row>
    <row r="119" spans="2:61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</row>
    <row r="120" spans="2:61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</row>
    <row r="121" spans="2:61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</row>
    <row r="122" spans="2:61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</row>
    <row r="123" spans="2:61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</row>
    <row r="124" spans="2:61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</row>
    <row r="125" spans="2:61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</row>
    <row r="126" spans="2:61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</row>
    <row r="127" spans="2:61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</row>
    <row r="128" spans="2:61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</row>
    <row r="129" spans="2:61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</row>
    <row r="130" spans="2:61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</row>
    <row r="131" spans="2:61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</row>
    <row r="132" spans="2:61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</row>
    <row r="133" spans="2:61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</row>
    <row r="134" spans="2:61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</row>
    <row r="135" spans="2:61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</row>
    <row r="136" spans="2:61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</row>
    <row r="137" spans="2:61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</row>
    <row r="138" spans="2:61" x14ac:dyDescent="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</row>
    <row r="139" spans="2:61" x14ac:dyDescent="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</row>
    <row r="140" spans="2:61" x14ac:dyDescent="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</row>
    <row r="141" spans="2:61" x14ac:dyDescent="0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</row>
    <row r="142" spans="2:61" x14ac:dyDescent="0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</row>
    <row r="143" spans="2:61" x14ac:dyDescent="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</row>
    <row r="144" spans="2:61" x14ac:dyDescent="0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</row>
    <row r="145" spans="2:61" x14ac:dyDescent="0.2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</row>
    <row r="146" spans="2:61" x14ac:dyDescent="0.2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</row>
    <row r="147" spans="2:61" x14ac:dyDescent="0.2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</row>
    <row r="148" spans="2:61" x14ac:dyDescent="0.2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</row>
    <row r="149" spans="2:61" x14ac:dyDescent="0.2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</row>
    <row r="150" spans="2:61" x14ac:dyDescent="0.2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</row>
    <row r="151" spans="2:61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</row>
    <row r="152" spans="2:61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</row>
    <row r="153" spans="2:61" x14ac:dyDescent="0.2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</row>
    <row r="154" spans="2:61" x14ac:dyDescent="0.2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</row>
    <row r="155" spans="2:61" x14ac:dyDescent="0.2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</row>
    <row r="156" spans="2:61" x14ac:dyDescent="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</row>
    <row r="157" spans="2:61" x14ac:dyDescent="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</row>
    <row r="158" spans="2:61" x14ac:dyDescent="0.2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</row>
    <row r="159" spans="2:61" x14ac:dyDescent="0.2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</row>
    <row r="160" spans="2:61" x14ac:dyDescent="0.2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</row>
    <row r="161" spans="2:61" x14ac:dyDescent="0.2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</row>
    <row r="162" spans="2:61" x14ac:dyDescent="0.2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</row>
    <row r="163" spans="2:61" x14ac:dyDescent="0.2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</row>
    <row r="164" spans="2:61" x14ac:dyDescent="0.2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</row>
    <row r="165" spans="2:61" x14ac:dyDescent="0.2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</row>
    <row r="166" spans="2:61" x14ac:dyDescent="0.2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</row>
    <row r="167" spans="2:61" x14ac:dyDescent="0.2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</row>
    <row r="168" spans="2:61" x14ac:dyDescent="0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</row>
    <row r="169" spans="2:61" x14ac:dyDescent="0.2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</row>
    <row r="170" spans="2:61" x14ac:dyDescent="0.2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</row>
    <row r="171" spans="2:61" x14ac:dyDescent="0.2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</row>
    <row r="172" spans="2:61" x14ac:dyDescent="0.2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</row>
    <row r="173" spans="2:61" x14ac:dyDescent="0.2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</row>
    <row r="174" spans="2:61" x14ac:dyDescent="0.2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</row>
    <row r="175" spans="2:61" x14ac:dyDescent="0.2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</row>
    <row r="176" spans="2:61" x14ac:dyDescent="0.2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</row>
    <row r="177" spans="2:61" x14ac:dyDescent="0.2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</row>
    <row r="178" spans="2:61" x14ac:dyDescent="0.2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</row>
    <row r="179" spans="2:61" x14ac:dyDescent="0.2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</row>
    <row r="180" spans="2:61" x14ac:dyDescent="0.2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</row>
    <row r="181" spans="2:61" x14ac:dyDescent="0.2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</row>
    <row r="182" spans="2:61" x14ac:dyDescent="0.2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</row>
    <row r="183" spans="2:61" x14ac:dyDescent="0.2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</row>
    <row r="184" spans="2:61" x14ac:dyDescent="0.2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</row>
    <row r="185" spans="2:61" x14ac:dyDescent="0.2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</row>
    <row r="186" spans="2:61" x14ac:dyDescent="0.2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</row>
    <row r="187" spans="2:61" x14ac:dyDescent="0.2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</row>
    <row r="188" spans="2:61" x14ac:dyDescent="0.2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</row>
    <row r="189" spans="2:61" x14ac:dyDescent="0.2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</row>
    <row r="190" spans="2:61" x14ac:dyDescent="0.2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</row>
    <row r="191" spans="2:61" x14ac:dyDescent="0.2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</row>
    <row r="192" spans="2:61" x14ac:dyDescent="0.2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</row>
    <row r="193" spans="2:61" x14ac:dyDescent="0.2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</row>
    <row r="194" spans="2:61" x14ac:dyDescent="0.2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</row>
    <row r="195" spans="2:61" x14ac:dyDescent="0.2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</row>
    <row r="196" spans="2:61" x14ac:dyDescent="0.2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</row>
    <row r="197" spans="2:61" x14ac:dyDescent="0.2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</row>
    <row r="198" spans="2:61" x14ac:dyDescent="0.2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</row>
    <row r="199" spans="2:61" x14ac:dyDescent="0.2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</row>
    <row r="200" spans="2:61" x14ac:dyDescent="0.2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</row>
    <row r="201" spans="2:61" x14ac:dyDescent="0.2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</row>
    <row r="202" spans="2:61" x14ac:dyDescent="0.2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</row>
    <row r="203" spans="2:61" x14ac:dyDescent="0.2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</row>
    <row r="204" spans="2:61" x14ac:dyDescent="0.2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</row>
    <row r="205" spans="2:61" x14ac:dyDescent="0.2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</row>
    <row r="206" spans="2:61" x14ac:dyDescent="0.2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</row>
    <row r="207" spans="2:61" x14ac:dyDescent="0.2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</row>
    <row r="208" spans="2:61" x14ac:dyDescent="0.2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</row>
    <row r="209" spans="2:61" x14ac:dyDescent="0.2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</row>
    <row r="210" spans="2:61" x14ac:dyDescent="0.2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</row>
    <row r="211" spans="2:61" x14ac:dyDescent="0.2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</row>
    <row r="212" spans="2:61" x14ac:dyDescent="0.2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</row>
    <row r="213" spans="2:61" x14ac:dyDescent="0.2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</row>
    <row r="214" spans="2:61" x14ac:dyDescent="0.2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</row>
    <row r="215" spans="2:61" x14ac:dyDescent="0.2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</row>
    <row r="216" spans="2:61" x14ac:dyDescent="0.2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</row>
    <row r="217" spans="2:61" x14ac:dyDescent="0.2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</row>
    <row r="218" spans="2:61" x14ac:dyDescent="0.2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</row>
    <row r="219" spans="2:61" x14ac:dyDescent="0.2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</row>
    <row r="220" spans="2:61" x14ac:dyDescent="0.2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</row>
    <row r="221" spans="2:61" x14ac:dyDescent="0.2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</row>
    <row r="222" spans="2:61" x14ac:dyDescent="0.2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</row>
    <row r="223" spans="2:61" x14ac:dyDescent="0.2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</row>
    <row r="224" spans="2:61" x14ac:dyDescent="0.2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</row>
    <row r="225" spans="2:61" x14ac:dyDescent="0.2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</row>
    <row r="226" spans="2:61" x14ac:dyDescent="0.2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</row>
    <row r="227" spans="2:61" x14ac:dyDescent="0.2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</row>
    <row r="228" spans="2:61" x14ac:dyDescent="0.2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</row>
    <row r="229" spans="2:61" x14ac:dyDescent="0.2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</row>
    <row r="230" spans="2:61" x14ac:dyDescent="0.2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</row>
    <row r="231" spans="2:61" x14ac:dyDescent="0.2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</row>
    <row r="232" spans="2:61" x14ac:dyDescent="0.2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</row>
    <row r="233" spans="2:61" x14ac:dyDescent="0.2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</row>
    <row r="234" spans="2:61" x14ac:dyDescent="0.25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</row>
    <row r="235" spans="2:61" x14ac:dyDescent="0.25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</row>
    <row r="236" spans="2:61" x14ac:dyDescent="0.2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</row>
    <row r="237" spans="2:61" x14ac:dyDescent="0.2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</row>
    <row r="238" spans="2:61" x14ac:dyDescent="0.2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</row>
    <row r="239" spans="2:61" x14ac:dyDescent="0.25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</row>
    <row r="240" spans="2:61" x14ac:dyDescent="0.25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</row>
    <row r="241" spans="2:61" x14ac:dyDescent="0.2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</row>
    <row r="242" spans="2:61" x14ac:dyDescent="0.25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</row>
    <row r="243" spans="2:61" x14ac:dyDescent="0.25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</row>
    <row r="244" spans="2:61" x14ac:dyDescent="0.25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</row>
    <row r="245" spans="2:61" x14ac:dyDescent="0.25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</row>
    <row r="246" spans="2:61" x14ac:dyDescent="0.2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</row>
    <row r="247" spans="2:61" x14ac:dyDescent="0.2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</row>
    <row r="248" spans="2:61" x14ac:dyDescent="0.25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</row>
    <row r="249" spans="2:61" x14ac:dyDescent="0.2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</row>
    <row r="250" spans="2:61" x14ac:dyDescent="0.25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</row>
    <row r="251" spans="2:61" x14ac:dyDescent="0.2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</row>
    <row r="252" spans="2:61" x14ac:dyDescent="0.2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</row>
    <row r="253" spans="2:61" x14ac:dyDescent="0.2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</row>
    <row r="254" spans="2:61" x14ac:dyDescent="0.2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</row>
    <row r="255" spans="2:61" x14ac:dyDescent="0.2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</row>
    <row r="256" spans="2:61" x14ac:dyDescent="0.2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</row>
    <row r="257" spans="2:61" x14ac:dyDescent="0.2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</row>
    <row r="258" spans="2:61" x14ac:dyDescent="0.2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</row>
    <row r="259" spans="2:61" x14ac:dyDescent="0.25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</row>
    <row r="260" spans="2:61" x14ac:dyDescent="0.25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</row>
    <row r="261" spans="2:61" x14ac:dyDescent="0.2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</row>
    <row r="262" spans="2:61" x14ac:dyDescent="0.25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</row>
    <row r="263" spans="2:61" x14ac:dyDescent="0.25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</row>
    <row r="264" spans="2:61" x14ac:dyDescent="0.25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</row>
    <row r="265" spans="2:61" x14ac:dyDescent="0.25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</row>
    <row r="266" spans="2:61" x14ac:dyDescent="0.25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</row>
    <row r="267" spans="2:61" x14ac:dyDescent="0.25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</row>
    <row r="268" spans="2:61" x14ac:dyDescent="0.25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</row>
    <row r="269" spans="2:61" x14ac:dyDescent="0.25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</row>
    <row r="270" spans="2:61" x14ac:dyDescent="0.25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</row>
    <row r="271" spans="2:61" x14ac:dyDescent="0.25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</row>
    <row r="272" spans="2:61" x14ac:dyDescent="0.25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</row>
    <row r="273" spans="2:61" x14ac:dyDescent="0.25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</row>
    <row r="274" spans="2:61" x14ac:dyDescent="0.25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</row>
    <row r="275" spans="2:61" x14ac:dyDescent="0.2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</row>
    <row r="276" spans="2:61" x14ac:dyDescent="0.25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</row>
    <row r="277" spans="2:61" x14ac:dyDescent="0.2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</row>
    <row r="278" spans="2:61" x14ac:dyDescent="0.25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</row>
    <row r="279" spans="2:61" x14ac:dyDescent="0.25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</row>
    <row r="280" spans="2:61" x14ac:dyDescent="0.25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</row>
    <row r="281" spans="2:61" x14ac:dyDescent="0.25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</row>
    <row r="282" spans="2:61" x14ac:dyDescent="0.25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</row>
    <row r="283" spans="2:61" x14ac:dyDescent="0.25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</row>
    <row r="284" spans="2:61" x14ac:dyDescent="0.25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</row>
    <row r="285" spans="2:61" x14ac:dyDescent="0.25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</row>
    <row r="286" spans="2:61" x14ac:dyDescent="0.25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</row>
    <row r="287" spans="2:61" x14ac:dyDescent="0.25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</row>
    <row r="288" spans="2:61" x14ac:dyDescent="0.25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</row>
  </sheetData>
  <sheetProtection formatRows="0"/>
  <conditionalFormatting sqref="B104 D104 F104 H104 B69:BI69 B34:BI34 B38:BI38 B73:BI73">
    <cfRule type="cellIs" dxfId="2" priority="2" stopIfTrue="1" operator="lessThan">
      <formula>0</formula>
    </cfRule>
  </conditionalFormatting>
  <conditionalFormatting sqref="B75:BI75 B40:BI41">
    <cfRule type="cellIs" dxfId="1" priority="1" stopIfTrue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2" sqref="C22"/>
    </sheetView>
  </sheetViews>
  <sheetFormatPr defaultRowHeight="15" x14ac:dyDescent="0.25"/>
  <cols>
    <col min="1" max="1" width="45.7109375" customWidth="1"/>
    <col min="2" max="5" width="11.5703125" customWidth="1"/>
  </cols>
  <sheetData>
    <row r="1" spans="1:5" ht="18.75" x14ac:dyDescent="0.3">
      <c r="A1" s="159" t="s">
        <v>145</v>
      </c>
      <c r="B1" s="159"/>
      <c r="C1" s="159"/>
      <c r="D1" s="159"/>
      <c r="E1" s="159"/>
    </row>
    <row r="2" spans="1:5" ht="18.75" x14ac:dyDescent="0.3">
      <c r="A2" s="159" t="s">
        <v>146</v>
      </c>
      <c r="B2" s="159"/>
      <c r="C2" s="159"/>
      <c r="D2" s="159"/>
      <c r="E2" s="159"/>
    </row>
    <row r="3" spans="1:5" x14ac:dyDescent="0.25">
      <c r="B3" s="151" t="s">
        <v>73</v>
      </c>
      <c r="C3" s="151" t="s">
        <v>74</v>
      </c>
      <c r="D3" s="151" t="s">
        <v>75</v>
      </c>
      <c r="E3" s="151" t="s">
        <v>76</v>
      </c>
    </row>
    <row r="4" spans="1:5" x14ac:dyDescent="0.25">
      <c r="B4" s="151" t="s">
        <v>85</v>
      </c>
      <c r="C4" s="151" t="s">
        <v>85</v>
      </c>
      <c r="D4" s="151" t="s">
        <v>85</v>
      </c>
      <c r="E4" s="151" t="s">
        <v>85</v>
      </c>
    </row>
    <row r="5" spans="1:5" ht="5.25" customHeight="1" x14ac:dyDescent="0.25">
      <c r="B5" s="151"/>
      <c r="C5" s="151"/>
      <c r="D5" s="151"/>
      <c r="E5" s="151"/>
    </row>
    <row r="6" spans="1:5" ht="15.75" thickBot="1" x14ac:dyDescent="0.3">
      <c r="A6" t="s">
        <v>8</v>
      </c>
      <c r="B6" s="153">
        <f>-HRA!D14</f>
        <v>-42799.099914662649</v>
      </c>
      <c r="C6" s="153">
        <f>-HRA!E14</f>
        <v>-44527.340561191952</v>
      </c>
      <c r="D6" s="153">
        <f>-HRA!F14</f>
        <v>-46234.071029352104</v>
      </c>
      <c r="E6" s="153">
        <f>-HRA!G14</f>
        <v>-47708.717455202903</v>
      </c>
    </row>
    <row r="7" spans="1:5" ht="5.25" customHeight="1" x14ac:dyDescent="0.25">
      <c r="B7" s="152"/>
      <c r="C7" s="152"/>
      <c r="D7" s="152"/>
      <c r="E7" s="152"/>
    </row>
    <row r="8" spans="1:5" ht="15.75" thickBot="1" x14ac:dyDescent="0.3">
      <c r="A8" t="s">
        <v>147</v>
      </c>
      <c r="B8" s="153">
        <f>-(HRA!D22+HRA!D23+HRA!D25+HRA!D26)</f>
        <v>33480.760051543068</v>
      </c>
      <c r="C8" s="153">
        <f>-(HRA!E22+HRA!E23+HRA!E25+HRA!E26)</f>
        <v>34121.049773722596</v>
      </c>
      <c r="D8" s="153">
        <f>-(HRA!F22+HRA!F23+HRA!F25+HRA!F26)</f>
        <v>34218.708672732988</v>
      </c>
      <c r="E8" s="153">
        <f>-(HRA!G22+HRA!G23+HRA!G25+HRA!G26)</f>
        <v>34911.091535491418</v>
      </c>
    </row>
    <row r="9" spans="1:5" ht="5.25" customHeight="1" x14ac:dyDescent="0.25"/>
    <row r="10" spans="1:5" ht="15.75" thickBot="1" x14ac:dyDescent="0.3">
      <c r="A10" t="s">
        <v>148</v>
      </c>
      <c r="B10" s="153">
        <f>B6+B8</f>
        <v>-9318.3398631195814</v>
      </c>
      <c r="C10" s="153">
        <f t="shared" ref="C10:E10" si="0">C6+C8</f>
        <v>-10406.290787469356</v>
      </c>
      <c r="D10" s="153">
        <f t="shared" si="0"/>
        <v>-12015.362356619116</v>
      </c>
      <c r="E10" s="153">
        <f t="shared" si="0"/>
        <v>-12797.625919711485</v>
      </c>
    </row>
    <row r="11" spans="1:5" ht="5.25" customHeight="1" x14ac:dyDescent="0.25"/>
    <row r="12" spans="1:5" ht="15.75" thickBot="1" x14ac:dyDescent="0.3">
      <c r="A12" t="s">
        <v>26</v>
      </c>
      <c r="B12" s="154">
        <f>-HRA!D32</f>
        <v>11937.129914999996</v>
      </c>
      <c r="C12" s="154">
        <f>-HRA!E32</f>
        <v>10379.110833924999</v>
      </c>
      <c r="D12" s="154">
        <f>-HRA!F32</f>
        <v>12004.524757284196</v>
      </c>
      <c r="E12" s="154">
        <f>-HRA!G32</f>
        <v>12785.325137729433</v>
      </c>
    </row>
    <row r="13" spans="1:5" ht="5.25" customHeight="1" x14ac:dyDescent="0.25"/>
    <row r="14" spans="1:5" ht="15.75" thickBot="1" x14ac:dyDescent="0.3">
      <c r="A14" s="155" t="s">
        <v>149</v>
      </c>
      <c r="B14" s="157">
        <f>B10+B12</f>
        <v>2618.7900518804145</v>
      </c>
      <c r="C14" s="157">
        <f t="shared" ref="C14:E14" si="1">C10+C12</f>
        <v>-27.179953544356977</v>
      </c>
      <c r="D14" s="157">
        <f t="shared" si="1"/>
        <v>-10.837599334920014</v>
      </c>
      <c r="E14" s="157">
        <f t="shared" si="1"/>
        <v>-12.300781982052285</v>
      </c>
    </row>
    <row r="15" spans="1:5" ht="5.25" customHeight="1" x14ac:dyDescent="0.25"/>
    <row r="16" spans="1:5" x14ac:dyDescent="0.25">
      <c r="A16" t="s">
        <v>28</v>
      </c>
      <c r="B16" s="152">
        <f>-HRA!D36</f>
        <v>-6128.9258513191826</v>
      </c>
      <c r="C16" s="152">
        <f>B18</f>
        <v>-3510.1357994387681</v>
      </c>
      <c r="D16" s="152">
        <f>C18</f>
        <v>-3537.3157529831251</v>
      </c>
      <c r="E16" s="152">
        <f>D18</f>
        <v>-3548.1533523180451</v>
      </c>
    </row>
    <row r="17" spans="1:5" ht="5.25" customHeight="1" x14ac:dyDescent="0.25">
      <c r="B17" s="152"/>
      <c r="C17" s="152"/>
      <c r="D17" s="152"/>
      <c r="E17" s="152"/>
    </row>
    <row r="18" spans="1:5" x14ac:dyDescent="0.25">
      <c r="A18" s="155" t="s">
        <v>29</v>
      </c>
      <c r="B18" s="156">
        <f>B14+B16</f>
        <v>-3510.1357994387681</v>
      </c>
      <c r="C18" s="156">
        <f t="shared" ref="C18:E18" si="2">C14+C16</f>
        <v>-3537.3157529831251</v>
      </c>
      <c r="D18" s="156">
        <f t="shared" si="2"/>
        <v>-3548.1533523180451</v>
      </c>
      <c r="E18" s="156">
        <f t="shared" si="2"/>
        <v>-3560.4541343000974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</sheetPr>
  <dimension ref="A1:BI210"/>
  <sheetViews>
    <sheetView zoomScale="80" zoomScaleNormal="8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BL28" sqref="BL28"/>
    </sheetView>
  </sheetViews>
  <sheetFormatPr defaultRowHeight="15" x14ac:dyDescent="0.25"/>
  <cols>
    <col min="1" max="1" width="29.7109375" style="2" customWidth="1"/>
    <col min="2" max="2" width="13.7109375" style="2" hidden="1" customWidth="1"/>
    <col min="3" max="4" width="13.7109375" style="2" customWidth="1"/>
    <col min="5" max="7" width="15.42578125" style="2" bestFit="1" customWidth="1"/>
    <col min="8" max="34" width="15.42578125" style="2" hidden="1" customWidth="1"/>
    <col min="35" max="61" width="13.7109375" style="2" hidden="1" customWidth="1"/>
    <col min="62" max="16384" width="9.140625" style="2"/>
  </cols>
  <sheetData>
    <row r="1" spans="1:61" x14ac:dyDescent="0.25">
      <c r="A1" s="1" t="s">
        <v>41</v>
      </c>
      <c r="B1" s="1"/>
      <c r="D1" s="3" t="str">
        <f>[2]Main!I4</f>
        <v/>
      </c>
    </row>
    <row r="2" spans="1:61" x14ac:dyDescent="0.25">
      <c r="A2" s="4" t="str">
        <f>[2]Main!B4</f>
        <v>Oxford City Council</v>
      </c>
      <c r="B2" s="3" t="str">
        <f>[2]HRA!B2</f>
        <v/>
      </c>
      <c r="D2" s="3" t="str">
        <f>[2]HRA!D2</f>
        <v/>
      </c>
    </row>
    <row r="3" spans="1:61" ht="7.5" customHeight="1" x14ac:dyDescent="0.25"/>
    <row r="4" spans="1:61" s="1" customFormat="1" x14ac:dyDescent="0.25">
      <c r="A4" s="6" t="s">
        <v>1</v>
      </c>
      <c r="B4" s="7">
        <f>[2]Main!B8</f>
        <v>2012.13</v>
      </c>
      <c r="C4" s="7">
        <f>B4+1.01</f>
        <v>2013.14</v>
      </c>
      <c r="D4" s="7">
        <f t="shared" ref="D4:AE4" si="0">C4+1.01</f>
        <v>2014.15</v>
      </c>
      <c r="E4" s="7">
        <f t="shared" si="0"/>
        <v>2015.16</v>
      </c>
      <c r="F4" s="7">
        <f t="shared" si="0"/>
        <v>2016.17</v>
      </c>
      <c r="G4" s="7">
        <f t="shared" si="0"/>
        <v>2017.18</v>
      </c>
      <c r="H4" s="7">
        <f t="shared" si="0"/>
        <v>2018.19</v>
      </c>
      <c r="I4" s="7">
        <f t="shared" si="0"/>
        <v>2019.2</v>
      </c>
      <c r="J4" s="7">
        <f t="shared" si="0"/>
        <v>2020.21</v>
      </c>
      <c r="K4" s="7">
        <f t="shared" si="0"/>
        <v>2021.22</v>
      </c>
      <c r="L4" s="7">
        <f t="shared" si="0"/>
        <v>2022.23</v>
      </c>
      <c r="M4" s="7">
        <f t="shared" si="0"/>
        <v>2023.24</v>
      </c>
      <c r="N4" s="7">
        <f t="shared" si="0"/>
        <v>2024.25</v>
      </c>
      <c r="O4" s="7">
        <f t="shared" si="0"/>
        <v>2025.26</v>
      </c>
      <c r="P4" s="7">
        <f t="shared" si="0"/>
        <v>2026.27</v>
      </c>
      <c r="Q4" s="7">
        <f t="shared" si="0"/>
        <v>2027.28</v>
      </c>
      <c r="R4" s="7">
        <f t="shared" si="0"/>
        <v>2028.29</v>
      </c>
      <c r="S4" s="7">
        <f t="shared" si="0"/>
        <v>2029.3</v>
      </c>
      <c r="T4" s="7">
        <f t="shared" si="0"/>
        <v>2030.31</v>
      </c>
      <c r="U4" s="7">
        <f t="shared" si="0"/>
        <v>2031.32</v>
      </c>
      <c r="V4" s="7">
        <f t="shared" si="0"/>
        <v>2032.33</v>
      </c>
      <c r="W4" s="7">
        <f t="shared" si="0"/>
        <v>2033.34</v>
      </c>
      <c r="X4" s="7">
        <f t="shared" si="0"/>
        <v>2034.35</v>
      </c>
      <c r="Y4" s="7">
        <f t="shared" si="0"/>
        <v>2035.36</v>
      </c>
      <c r="Z4" s="7">
        <f t="shared" si="0"/>
        <v>2036.37</v>
      </c>
      <c r="AA4" s="7">
        <f t="shared" si="0"/>
        <v>2037.3799999999999</v>
      </c>
      <c r="AB4" s="7">
        <f t="shared" si="0"/>
        <v>2038.3899999999999</v>
      </c>
      <c r="AC4" s="7">
        <f t="shared" si="0"/>
        <v>2039.3999999999999</v>
      </c>
      <c r="AD4" s="7">
        <f t="shared" si="0"/>
        <v>2040.4099999999999</v>
      </c>
      <c r="AE4" s="7">
        <f t="shared" si="0"/>
        <v>2041.4199999999998</v>
      </c>
      <c r="AF4" s="7">
        <f>AE4+1.01</f>
        <v>2042.4299999999998</v>
      </c>
      <c r="AG4" s="7">
        <f>AF4+1.01</f>
        <v>2043.4399999999998</v>
      </c>
      <c r="AH4" s="7">
        <f>AG4+1.01</f>
        <v>2044.4499999999998</v>
      </c>
      <c r="AI4" s="7">
        <f>AH4+1.01</f>
        <v>2045.4599999999998</v>
      </c>
      <c r="AJ4" s="7">
        <f>AI4+1.01</f>
        <v>2046.4699999999998</v>
      </c>
      <c r="AK4" s="7">
        <f t="shared" ref="AK4:BI4" si="1">AJ4+1.01</f>
        <v>2047.4799999999998</v>
      </c>
      <c r="AL4" s="7">
        <f t="shared" si="1"/>
        <v>2048.4899999999998</v>
      </c>
      <c r="AM4" s="7">
        <f t="shared" si="1"/>
        <v>2049.5</v>
      </c>
      <c r="AN4" s="7">
        <f t="shared" si="1"/>
        <v>2050.5100000000002</v>
      </c>
      <c r="AO4" s="7">
        <f t="shared" si="1"/>
        <v>2051.5200000000004</v>
      </c>
      <c r="AP4" s="7">
        <f t="shared" si="1"/>
        <v>2052.5300000000007</v>
      </c>
      <c r="AQ4" s="7">
        <f t="shared" si="1"/>
        <v>2053.5400000000009</v>
      </c>
      <c r="AR4" s="7">
        <f t="shared" si="1"/>
        <v>2054.5500000000011</v>
      </c>
      <c r="AS4" s="7">
        <f t="shared" si="1"/>
        <v>2055.5600000000013</v>
      </c>
      <c r="AT4" s="7">
        <f t="shared" si="1"/>
        <v>2056.5700000000015</v>
      </c>
      <c r="AU4" s="7">
        <f t="shared" si="1"/>
        <v>2057.5800000000017</v>
      </c>
      <c r="AV4" s="7">
        <f t="shared" si="1"/>
        <v>2058.590000000002</v>
      </c>
      <c r="AW4" s="7">
        <f t="shared" si="1"/>
        <v>2059.6000000000022</v>
      </c>
      <c r="AX4" s="7">
        <f t="shared" si="1"/>
        <v>2060.6100000000024</v>
      </c>
      <c r="AY4" s="7">
        <f t="shared" si="1"/>
        <v>2061.6200000000026</v>
      </c>
      <c r="AZ4" s="7">
        <f t="shared" si="1"/>
        <v>2062.6300000000028</v>
      </c>
      <c r="BA4" s="7">
        <f t="shared" si="1"/>
        <v>2063.6400000000031</v>
      </c>
      <c r="BB4" s="7">
        <f t="shared" si="1"/>
        <v>2064.6500000000033</v>
      </c>
      <c r="BC4" s="7">
        <f t="shared" si="1"/>
        <v>2065.6600000000035</v>
      </c>
      <c r="BD4" s="7">
        <f t="shared" si="1"/>
        <v>2066.6700000000037</v>
      </c>
      <c r="BE4" s="7">
        <f t="shared" si="1"/>
        <v>2067.6800000000039</v>
      </c>
      <c r="BF4" s="7">
        <f t="shared" si="1"/>
        <v>2068.6900000000041</v>
      </c>
      <c r="BG4" s="7">
        <f t="shared" si="1"/>
        <v>2069.7000000000044</v>
      </c>
      <c r="BH4" s="7">
        <f t="shared" si="1"/>
        <v>2070.7100000000046</v>
      </c>
      <c r="BI4" s="7">
        <f t="shared" si="1"/>
        <v>2071.7200000000048</v>
      </c>
    </row>
    <row r="5" spans="1:61" s="1" customFormat="1" x14ac:dyDescent="0.25">
      <c r="A5" s="6" t="str">
        <f>[2]HRA!A5</f>
        <v>£'000</v>
      </c>
      <c r="B5" s="8">
        <v>1</v>
      </c>
      <c r="C5" s="8">
        <f>B5+1</f>
        <v>2</v>
      </c>
      <c r="D5" s="8">
        <f t="shared" ref="D5:AE5" si="2">C5+1</f>
        <v>3</v>
      </c>
      <c r="E5" s="8">
        <f t="shared" si="2"/>
        <v>4</v>
      </c>
      <c r="F5" s="8">
        <f t="shared" si="2"/>
        <v>5</v>
      </c>
      <c r="G5" s="8">
        <f t="shared" si="2"/>
        <v>6</v>
      </c>
      <c r="H5" s="8">
        <f t="shared" si="2"/>
        <v>7</v>
      </c>
      <c r="I5" s="8">
        <f t="shared" si="2"/>
        <v>8</v>
      </c>
      <c r="J5" s="8">
        <f t="shared" si="2"/>
        <v>9</v>
      </c>
      <c r="K5" s="8">
        <f t="shared" si="2"/>
        <v>10</v>
      </c>
      <c r="L5" s="8">
        <f t="shared" si="2"/>
        <v>11</v>
      </c>
      <c r="M5" s="8">
        <f t="shared" si="2"/>
        <v>12</v>
      </c>
      <c r="N5" s="8">
        <f t="shared" si="2"/>
        <v>13</v>
      </c>
      <c r="O5" s="8">
        <f t="shared" si="2"/>
        <v>14</v>
      </c>
      <c r="P5" s="8">
        <f t="shared" si="2"/>
        <v>15</v>
      </c>
      <c r="Q5" s="8">
        <f t="shared" si="2"/>
        <v>16</v>
      </c>
      <c r="R5" s="8">
        <f t="shared" si="2"/>
        <v>17</v>
      </c>
      <c r="S5" s="8">
        <f t="shared" si="2"/>
        <v>18</v>
      </c>
      <c r="T5" s="8">
        <f t="shared" si="2"/>
        <v>19</v>
      </c>
      <c r="U5" s="8">
        <f t="shared" si="2"/>
        <v>20</v>
      </c>
      <c r="V5" s="8">
        <f t="shared" si="2"/>
        <v>21</v>
      </c>
      <c r="W5" s="8">
        <f t="shared" si="2"/>
        <v>22</v>
      </c>
      <c r="X5" s="8">
        <f t="shared" si="2"/>
        <v>23</v>
      </c>
      <c r="Y5" s="8">
        <f t="shared" si="2"/>
        <v>24</v>
      </c>
      <c r="Z5" s="8">
        <f t="shared" si="2"/>
        <v>25</v>
      </c>
      <c r="AA5" s="8">
        <f t="shared" si="2"/>
        <v>26</v>
      </c>
      <c r="AB5" s="8">
        <f t="shared" si="2"/>
        <v>27</v>
      </c>
      <c r="AC5" s="8">
        <f t="shared" si="2"/>
        <v>28</v>
      </c>
      <c r="AD5" s="8">
        <f t="shared" si="2"/>
        <v>29</v>
      </c>
      <c r="AE5" s="8">
        <f t="shared" si="2"/>
        <v>30</v>
      </c>
      <c r="AF5" s="8">
        <f>AE5+1</f>
        <v>31</v>
      </c>
      <c r="AG5" s="8">
        <f>AF5+1</f>
        <v>32</v>
      </c>
      <c r="AH5" s="8">
        <f>AG5+1</f>
        <v>33</v>
      </c>
      <c r="AI5" s="8">
        <f>AH5+1</f>
        <v>34</v>
      </c>
      <c r="AJ5" s="8">
        <f>AI5+1</f>
        <v>35</v>
      </c>
      <c r="AK5" s="8">
        <f t="shared" ref="AK5:BI5" si="3">AJ5+1</f>
        <v>36</v>
      </c>
      <c r="AL5" s="8">
        <f t="shared" si="3"/>
        <v>37</v>
      </c>
      <c r="AM5" s="8">
        <f t="shared" si="3"/>
        <v>38</v>
      </c>
      <c r="AN5" s="8">
        <f t="shared" si="3"/>
        <v>39</v>
      </c>
      <c r="AO5" s="8">
        <f t="shared" si="3"/>
        <v>40</v>
      </c>
      <c r="AP5" s="8">
        <f t="shared" si="3"/>
        <v>41</v>
      </c>
      <c r="AQ5" s="8">
        <f t="shared" si="3"/>
        <v>42</v>
      </c>
      <c r="AR5" s="8">
        <f t="shared" si="3"/>
        <v>43</v>
      </c>
      <c r="AS5" s="8">
        <f t="shared" si="3"/>
        <v>44</v>
      </c>
      <c r="AT5" s="8">
        <f t="shared" si="3"/>
        <v>45</v>
      </c>
      <c r="AU5" s="8">
        <f t="shared" si="3"/>
        <v>46</v>
      </c>
      <c r="AV5" s="8">
        <f t="shared" si="3"/>
        <v>47</v>
      </c>
      <c r="AW5" s="8">
        <f t="shared" si="3"/>
        <v>48</v>
      </c>
      <c r="AX5" s="8">
        <f t="shared" si="3"/>
        <v>49</v>
      </c>
      <c r="AY5" s="8">
        <f t="shared" si="3"/>
        <v>50</v>
      </c>
      <c r="AZ5" s="8">
        <f t="shared" si="3"/>
        <v>51</v>
      </c>
      <c r="BA5" s="8">
        <f t="shared" si="3"/>
        <v>52</v>
      </c>
      <c r="BB5" s="8">
        <f t="shared" si="3"/>
        <v>53</v>
      </c>
      <c r="BC5" s="8">
        <f t="shared" si="3"/>
        <v>54</v>
      </c>
      <c r="BD5" s="8">
        <f t="shared" si="3"/>
        <v>55</v>
      </c>
      <c r="BE5" s="8">
        <f t="shared" si="3"/>
        <v>56</v>
      </c>
      <c r="BF5" s="8">
        <f t="shared" si="3"/>
        <v>57</v>
      </c>
      <c r="BG5" s="8">
        <f t="shared" si="3"/>
        <v>58</v>
      </c>
      <c r="BH5" s="8">
        <f t="shared" si="3"/>
        <v>59</v>
      </c>
      <c r="BI5" s="8">
        <f t="shared" si="3"/>
        <v>60</v>
      </c>
    </row>
    <row r="6" spans="1:61" s="1" customFormat="1" x14ac:dyDescent="0.25">
      <c r="A6" s="1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</row>
    <row r="7" spans="1:61" s="1" customFormat="1" x14ac:dyDescent="0.25">
      <c r="A7" s="2" t="s">
        <v>42</v>
      </c>
      <c r="B7" s="12">
        <f>B37/[2]Main!$A$50</f>
        <v>0</v>
      </c>
      <c r="C7" s="12">
        <f>C37/[2]Main!$A$50</f>
        <v>0</v>
      </c>
      <c r="D7" s="12">
        <f>D37/[2]Main!$A$50</f>
        <v>-6.4574999999999996</v>
      </c>
      <c r="E7" s="12">
        <f>E37/[2]Main!$A$50</f>
        <v>-12.397375</v>
      </c>
      <c r="F7" s="12">
        <f>F37/[2]Main!$A$50</f>
        <v>-17.445628124999999</v>
      </c>
      <c r="G7" s="12">
        <f>G37/[2]Main!$A$50</f>
        <v>-23.180070703124994</v>
      </c>
      <c r="H7" s="12">
        <f>H37/[2]Main!$A$50</f>
        <v>-29.642895177734363</v>
      </c>
      <c r="I7" s="12">
        <f>I37/[2]Main!$A$50</f>
        <v>-46.503706070336897</v>
      </c>
      <c r="J7" s="12">
        <f>J37/[2]Main!$A$50</f>
        <v>-65.258847876384849</v>
      </c>
      <c r="K7" s="12">
        <f>K37/[2]Main!$A$50</f>
        <v>-80.536431525405561</v>
      </c>
      <c r="L7" s="12">
        <f>L37/[2]Main!$A$50</f>
        <v>-97.286425358923125</v>
      </c>
      <c r="M7" s="12">
        <f>M37/[2]Main!$A$50</f>
        <v>-112.39142298044011</v>
      </c>
      <c r="N7" s="12">
        <f>N37/[2]Main!$A$50</f>
        <v>-138.68755972959377</v>
      </c>
      <c r="O7" s="12">
        <f>O37/[2]Main!$A$50</f>
        <v>-167.16968085381473</v>
      </c>
      <c r="P7" s="12">
        <f>P37/[2]Main!$A$50</f>
        <v>-191.19948192103544</v>
      </c>
      <c r="Q7" s="12">
        <f>Q37/[2]Main!$A$50</f>
        <v>-217.73926581205731</v>
      </c>
      <c r="R7" s="12">
        <f>R37/[2]Main!$A$50</f>
        <v>-241.43130435523486</v>
      </c>
      <c r="S7" s="12">
        <f>S37/[2]Main!$A$50</f>
        <v>-269.8831218360902</v>
      </c>
      <c r="T7" s="12">
        <f>T37/[2]Main!$A$50</f>
        <v>-297.32420823400065</v>
      </c>
      <c r="U7" s="12">
        <f>U37/[2]Main!$A$50</f>
        <v>-323.78514979586993</v>
      </c>
      <c r="V7" s="12">
        <f>V37/[2]Main!$A$50</f>
        <v>-351.38331080568651</v>
      </c>
      <c r="W7" s="12">
        <f>W37/[2]Main!$A$50</f>
        <v>-377.86495113096498</v>
      </c>
      <c r="X7" s="12">
        <f>X37/[2]Main!$A$50</f>
        <v>-410.65776264227634</v>
      </c>
      <c r="Y7" s="12">
        <f>Y37/[2]Main!$A$50</f>
        <v>-446.40346339251863</v>
      </c>
      <c r="Z7" s="12">
        <f>Z37/[2]Main!$A$50</f>
        <v>-477.32718962155104</v>
      </c>
      <c r="AA7" s="12">
        <f>AA37/[2]Main!$A$50</f>
        <v>-510.60333556716438</v>
      </c>
      <c r="AB7" s="12">
        <f>AB37/[2]Main!$A$50</f>
        <v>-541.72246552973263</v>
      </c>
      <c r="AC7" s="12">
        <f>AC37/[2]Main!$A$50</f>
        <v>-578.63912738757256</v>
      </c>
      <c r="AD7" s="12">
        <f>AD37/[2]Main!$A$50</f>
        <v>-609.85618572963915</v>
      </c>
      <c r="AE7" s="12">
        <f>AE37/[2]Main!$A$50</f>
        <v>-645.06754056045224</v>
      </c>
      <c r="AF7" s="12">
        <f>AF37/[2]Main!$A$50</f>
        <v>-679.61189562249865</v>
      </c>
      <c r="AG7" s="12">
        <f>AG37/[2]Main!$A$50</f>
        <v>-715.48030122479713</v>
      </c>
      <c r="AH7" s="12">
        <f>AH37/[2]Main!$A$50</f>
        <v>-735.08731417026411</v>
      </c>
      <c r="AI7" s="12">
        <f>AI37/[2]Main!$A$50</f>
        <v>-754.56637549340701</v>
      </c>
      <c r="AJ7" s="12">
        <f>AJ37/[2]Main!$A$50</f>
        <v>-776.59292608644603</v>
      </c>
      <c r="AK7" s="12">
        <f>AK37/[2]Main!$A$50</f>
        <v>-796.47081366515658</v>
      </c>
      <c r="AL7" s="12">
        <f>AL37/[2]Main!$A$50</f>
        <v>-816.8572250439986</v>
      </c>
      <c r="AM7" s="12">
        <f>AM37/[2]Main!$A$50</f>
        <v>-837.27865567009849</v>
      </c>
      <c r="AN7" s="12">
        <f>AN37/[2]Main!$A$50</f>
        <v>-858.21062206185093</v>
      </c>
      <c r="AO7" s="12">
        <f>AO37/[2]Main!$A$50</f>
        <v>-879.66588761339722</v>
      </c>
      <c r="AP7" s="12">
        <f>AP37/[2]Main!$A$50</f>
        <v>-901.65753480373212</v>
      </c>
      <c r="AQ7" s="12">
        <f>AQ37/[2]Main!$A$50</f>
        <v>-924.19897317382527</v>
      </c>
      <c r="AR7" s="12">
        <f>AR37/[2]Main!$A$50</f>
        <v>-947.30394750317078</v>
      </c>
      <c r="AS7" s="12">
        <f>AS37/[2]Main!$A$50</f>
        <v>-970.98654619075012</v>
      </c>
      <c r="AT7" s="12">
        <f>AT37/[2]Main!$A$50</f>
        <v>-995.26120984551892</v>
      </c>
      <c r="AU7" s="12">
        <f>AU37/[2]Main!$A$50</f>
        <v>-1020.1427400916567</v>
      </c>
      <c r="AV7" s="12">
        <f>AV37/[2]Main!$A$50</f>
        <v>-1045.6463085939481</v>
      </c>
      <c r="AW7" s="12">
        <f>AW37/[2]Main!$A$50</f>
        <v>-1071.7874663087969</v>
      </c>
      <c r="AX7" s="12">
        <f>AX37/[2]Main!$A$50</f>
        <v>-1098.5821529665168</v>
      </c>
      <c r="AY7" s="12">
        <f>AY37/[2]Main!$A$50</f>
        <v>-1126.0467067906795</v>
      </c>
      <c r="AZ7" s="12">
        <f>AZ37/[2]Main!$A$50</f>
        <v>-1154.1978744604464</v>
      </c>
      <c r="BA7" s="12">
        <f>BA37/[2]Main!$A$50</f>
        <v>-1183.0528213219575</v>
      </c>
      <c r="BB7" s="12">
        <f>BB37/[2]Main!$A$50</f>
        <v>-1212.6291418550061</v>
      </c>
      <c r="BC7" s="12">
        <f>BC37/[2]Main!$A$50</f>
        <v>-1242.944870401381</v>
      </c>
      <c r="BD7" s="12">
        <f>BD37/[2]Main!$A$50</f>
        <v>-1274.0184921614155</v>
      </c>
      <c r="BE7" s="12">
        <f>BE37/[2]Main!$A$50</f>
        <v>-1305.868954465451</v>
      </c>
      <c r="BF7" s="12">
        <f>BF37/[2]Main!$A$50</f>
        <v>-1338.5156783270872</v>
      </c>
      <c r="BG7" s="12">
        <f>BG37/[2]Main!$A$50</f>
        <v>-1371.9785702852644</v>
      </c>
      <c r="BH7" s="12">
        <f>BH37/[2]Main!$A$50</f>
        <v>-1406.278034542396</v>
      </c>
      <c r="BI7" s="12">
        <f>BI37/[2]Main!$A$50</f>
        <v>-1441.4349854059558</v>
      </c>
    </row>
    <row r="8" spans="1:61" s="1" customFormat="1" x14ac:dyDescent="0.25">
      <c r="A8" s="2" t="s">
        <v>43</v>
      </c>
      <c r="B8" s="12">
        <f>B38/[2]Main!$A$50</f>
        <v>-6862.76</v>
      </c>
      <c r="C8" s="12">
        <f>C38/[2]Main!$A$50</f>
        <v>-10324.5</v>
      </c>
      <c r="D8" s="12">
        <f>D38/[2]Main!$A$50</f>
        <v>-10925.792749999999</v>
      </c>
      <c r="E8" s="12">
        <f>E38/[2]Main!$A$50</f>
        <v>-15815.876561874999</v>
      </c>
      <c r="F8" s="12">
        <f>F38/[2]Main!$A$50</f>
        <v>-14081.069400042967</v>
      </c>
      <c r="G8" s="12">
        <f>G38/[2]Main!$A$50</f>
        <v>-14178.715555568942</v>
      </c>
      <c r="H8" s="12">
        <f>H38/[2]Main!$A$50</f>
        <v>-9249.5070902589468</v>
      </c>
      <c r="I8" s="12">
        <f>I38/[2]Main!$A$50</f>
        <v>-9074.8520711409074</v>
      </c>
      <c r="J8" s="12">
        <f>J38/[2]Main!$A$50</f>
        <v>-9301.7233729194286</v>
      </c>
      <c r="K8" s="12">
        <f>K38/[2]Main!$A$50</f>
        <v>-9534.2664572424146</v>
      </c>
      <c r="L8" s="12">
        <f>L38/[2]Main!$A$50</f>
        <v>-10118.849770852459</v>
      </c>
      <c r="M8" s="12">
        <f>M38/[2]Main!$A$50</f>
        <v>-10371.821015123769</v>
      </c>
      <c r="N8" s="12">
        <f>N38/[2]Main!$A$50</f>
        <v>-10631.116540501862</v>
      </c>
      <c r="O8" s="12">
        <f>O38/[2]Main!$A$50</f>
        <v>-10896.894454014409</v>
      </c>
      <c r="P8" s="12">
        <f>P38/[2]Main!$A$50</f>
        <v>-11169.316815364769</v>
      </c>
      <c r="Q8" s="12">
        <f>Q38/[2]Main!$A$50</f>
        <v>-11236.603662602822</v>
      </c>
      <c r="R8" s="12">
        <f>R38/[2]Main!$A$50</f>
        <v>-11517.518754167892</v>
      </c>
      <c r="S8" s="12">
        <f>S38/[2]Main!$A$50</f>
        <v>-11805.456723022089</v>
      </c>
      <c r="T8" s="12">
        <f>T38/[2]Main!$A$50</f>
        <v>-12100.593141097639</v>
      </c>
      <c r="U8" s="12">
        <f>U38/[2]Main!$A$50</f>
        <v>-12403.107969625078</v>
      </c>
      <c r="V8" s="12">
        <f>V38/[2]Main!$A$50</f>
        <v>-12513.354395659559</v>
      </c>
      <c r="W8" s="12">
        <f>W38/[2]Main!$A$50</f>
        <v>-12826.188255551044</v>
      </c>
      <c r="X8" s="12">
        <f>X38/[2]Main!$A$50</f>
        <v>-13146.842961939819</v>
      </c>
      <c r="Y8" s="12">
        <f>Y38/[2]Main!$A$50</f>
        <v>-13475.514035988313</v>
      </c>
      <c r="Z8" s="12">
        <f>Z38/[2]Main!$A$50</f>
        <v>-13812.401886888023</v>
      </c>
      <c r="AA8" s="12">
        <f>AA38/[2]Main!$A$50</f>
        <v>-11444.62300968634</v>
      </c>
      <c r="AB8" s="12">
        <f>AB38/[2]Main!$A$50</f>
        <v>-11730.738584928498</v>
      </c>
      <c r="AC8" s="12">
        <f>AC38/[2]Main!$A$50</f>
        <v>-12024.007049551707</v>
      </c>
      <c r="AD8" s="12">
        <f>AD38/[2]Main!$A$50</f>
        <v>-12324.6072257905</v>
      </c>
      <c r="AE8" s="12">
        <f>AE38/[2]Main!$A$50</f>
        <v>-12632.722406435261</v>
      </c>
      <c r="AF8" s="12">
        <f>AF38/[2]Main!$A$50</f>
        <v>-12948.540466596141</v>
      </c>
      <c r="AG8" s="12">
        <f>AG38/[2]Main!$A$50</f>
        <v>-13272.253978261044</v>
      </c>
      <c r="AH8" s="12">
        <f>AH38/[2]Main!$A$50</f>
        <v>-13604.060327717567</v>
      </c>
      <c r="AI8" s="12">
        <f>AI38/[2]Main!$A$50</f>
        <v>-13944.161835910507</v>
      </c>
      <c r="AJ8" s="12">
        <f>AJ38/[2]Main!$A$50</f>
        <v>-14292.765881808267</v>
      </c>
      <c r="AK8" s="12">
        <f>AK38/[2]Main!$A$50</f>
        <v>-14650.085028853473</v>
      </c>
      <c r="AL8" s="12">
        <f>AL38/[2]Main!$A$50</f>
        <v>-15016.337154574807</v>
      </c>
      <c r="AM8" s="12">
        <f>AM38/[2]Main!$A$50</f>
        <v>-15391.745583439177</v>
      </c>
      <c r="AN8" s="12">
        <f>AN38/[2]Main!$A$50</f>
        <v>-15776.539223025156</v>
      </c>
      <c r="AO8" s="12">
        <f>AO38/[2]Main!$A$50</f>
        <v>-16170.952703600782</v>
      </c>
      <c r="AP8" s="12">
        <f>AP38/[2]Main!$A$50</f>
        <v>-16575.226521190805</v>
      </c>
      <c r="AQ8" s="12">
        <f>AQ38/[2]Main!$A$50</f>
        <v>-16989.607184220571</v>
      </c>
      <c r="AR8" s="12">
        <f>AR38/[2]Main!$A$50</f>
        <v>-17414.347363826084</v>
      </c>
      <c r="AS8" s="12">
        <f>AS38/[2]Main!$A$50</f>
        <v>-17849.706047921736</v>
      </c>
      <c r="AT8" s="12">
        <f>AT38/[2]Main!$A$50</f>
        <v>-18295.948699119777</v>
      </c>
      <c r="AU8" s="12">
        <f>AU38/[2]Main!$A$50</f>
        <v>-18753.347416597771</v>
      </c>
      <c r="AV8" s="12">
        <f>AV38/[2]Main!$A$50</f>
        <v>-19222.181102012717</v>
      </c>
      <c r="AW8" s="12">
        <f>AW38/[2]Main!$A$50</f>
        <v>-19702.735629563034</v>
      </c>
      <c r="AX8" s="12">
        <f>AX38/[2]Main!$A$50</f>
        <v>-20195.304020302105</v>
      </c>
      <c r="AY8" s="12">
        <f>AY38/[2]Main!$A$50</f>
        <v>-20700.186620809658</v>
      </c>
      <c r="AZ8" s="12">
        <f>AZ38/[2]Main!$A$50</f>
        <v>-21217.691286329897</v>
      </c>
      <c r="BA8" s="12">
        <f>BA38/[2]Main!$A$50</f>
        <v>-21748.133568488145</v>
      </c>
      <c r="BB8" s="12">
        <f>BB38/[2]Main!$A$50</f>
        <v>-22291.836907700344</v>
      </c>
      <c r="BC8" s="12">
        <f>BC38/[2]Main!$A$50</f>
        <v>-22849.132830392849</v>
      </c>
      <c r="BD8" s="12">
        <f>BD38/[2]Main!$A$50</f>
        <v>-23420.361151152669</v>
      </c>
      <c r="BE8" s="12">
        <f>BE38/[2]Main!$A$50</f>
        <v>-24005.870179931484</v>
      </c>
      <c r="BF8" s="12">
        <f>BF38/[2]Main!$A$50</f>
        <v>-24606.016934429772</v>
      </c>
      <c r="BG8" s="12">
        <f>BG38/[2]Main!$A$50</f>
        <v>-25221.167357790513</v>
      </c>
      <c r="BH8" s="12">
        <f>BH38/[2]Main!$A$50</f>
        <v>-25851.696541735277</v>
      </c>
      <c r="BI8" s="12">
        <f>BI38/[2]Main!$A$50</f>
        <v>-10108.034448350656</v>
      </c>
    </row>
    <row r="9" spans="1:61" s="1" customFormat="1" x14ac:dyDescent="0.25">
      <c r="A9" s="2" t="s">
        <v>44</v>
      </c>
      <c r="B9" s="12">
        <f>B39/[2]Main!$A$50</f>
        <v>0</v>
      </c>
      <c r="C9" s="12">
        <f>C39/[2]Main!$A$50</f>
        <v>0</v>
      </c>
      <c r="D9" s="12">
        <f>D39/[2]Main!$A$50</f>
        <v>0</v>
      </c>
      <c r="E9" s="12">
        <f>E39/[2]Main!$A$50</f>
        <v>0</v>
      </c>
      <c r="F9" s="12">
        <f>F39/[2]Main!$A$50</f>
        <v>0</v>
      </c>
      <c r="G9" s="12">
        <f>G39/[2]Main!$A$50</f>
        <v>0</v>
      </c>
      <c r="H9" s="12">
        <f>H39/[2]Main!$A$50</f>
        <v>0</v>
      </c>
      <c r="I9" s="12">
        <f>I39/[2]Main!$A$50</f>
        <v>0</v>
      </c>
      <c r="J9" s="12">
        <f>J39/[2]Main!$A$50</f>
        <v>0</v>
      </c>
      <c r="K9" s="12">
        <f>K39/[2]Main!$A$50</f>
        <v>0</v>
      </c>
      <c r="L9" s="12">
        <f>L39/[2]Main!$A$50</f>
        <v>0</v>
      </c>
      <c r="M9" s="12">
        <f>M39/[2]Main!$A$50</f>
        <v>0</v>
      </c>
      <c r="N9" s="12">
        <f>N39/[2]Main!$A$50</f>
        <v>0</v>
      </c>
      <c r="O9" s="12">
        <f>O39/[2]Main!$A$50</f>
        <v>0</v>
      </c>
      <c r="P9" s="12">
        <f>P39/[2]Main!$A$50</f>
        <v>0</v>
      </c>
      <c r="Q9" s="12">
        <f>Q39/[2]Main!$A$50</f>
        <v>0</v>
      </c>
      <c r="R9" s="12">
        <f>R39/[2]Main!$A$50</f>
        <v>0</v>
      </c>
      <c r="S9" s="12">
        <f>S39/[2]Main!$A$50</f>
        <v>0</v>
      </c>
      <c r="T9" s="12">
        <f>T39/[2]Main!$A$50</f>
        <v>0</v>
      </c>
      <c r="U9" s="12">
        <f>U39/[2]Main!$A$50</f>
        <v>0</v>
      </c>
      <c r="V9" s="12">
        <f>V39/[2]Main!$A$50</f>
        <v>0</v>
      </c>
      <c r="W9" s="12">
        <f>W39/[2]Main!$A$50</f>
        <v>0</v>
      </c>
      <c r="X9" s="12">
        <f>X39/[2]Main!$A$50</f>
        <v>0</v>
      </c>
      <c r="Y9" s="12">
        <f>Y39/[2]Main!$A$50</f>
        <v>0</v>
      </c>
      <c r="Z9" s="12">
        <f>Z39/[2]Main!$A$50</f>
        <v>0</v>
      </c>
      <c r="AA9" s="12">
        <f>AA39/[2]Main!$A$50</f>
        <v>0</v>
      </c>
      <c r="AB9" s="12">
        <f>AB39/[2]Main!$A$50</f>
        <v>0</v>
      </c>
      <c r="AC9" s="12">
        <f>AC39/[2]Main!$A$50</f>
        <v>0</v>
      </c>
      <c r="AD9" s="12">
        <f>AD39/[2]Main!$A$50</f>
        <v>0</v>
      </c>
      <c r="AE9" s="12">
        <f>AE39/[2]Main!$A$50</f>
        <v>0</v>
      </c>
      <c r="AF9" s="12">
        <f>AF39/[2]Main!$A$50</f>
        <v>0</v>
      </c>
      <c r="AG9" s="12">
        <f>AG39/[2]Main!$A$50</f>
        <v>0</v>
      </c>
      <c r="AH9" s="12">
        <f>AH39/[2]Main!$A$50</f>
        <v>0</v>
      </c>
      <c r="AI9" s="12">
        <f>AI39/[2]Main!$A$50</f>
        <v>0</v>
      </c>
      <c r="AJ9" s="12">
        <f>AJ39/[2]Main!$A$50</f>
        <v>0</v>
      </c>
      <c r="AK9" s="12">
        <f>AK39/[2]Main!$A$50</f>
        <v>0</v>
      </c>
      <c r="AL9" s="12">
        <f>AL39/[2]Main!$A$50</f>
        <v>0</v>
      </c>
      <c r="AM9" s="12">
        <f>AM39/[2]Main!$A$50</f>
        <v>0</v>
      </c>
      <c r="AN9" s="12">
        <f>AN39/[2]Main!$A$50</f>
        <v>0</v>
      </c>
      <c r="AO9" s="12">
        <f>AO39/[2]Main!$A$50</f>
        <v>0</v>
      </c>
      <c r="AP9" s="12">
        <f>AP39/[2]Main!$A$50</f>
        <v>0</v>
      </c>
      <c r="AQ9" s="12">
        <f>AQ39/[2]Main!$A$50</f>
        <v>0</v>
      </c>
      <c r="AR9" s="12">
        <f>AR39/[2]Main!$A$50</f>
        <v>0</v>
      </c>
      <c r="AS9" s="12">
        <f>AS39/[2]Main!$A$50</f>
        <v>0</v>
      </c>
      <c r="AT9" s="12">
        <f>AT39/[2]Main!$A$50</f>
        <v>0</v>
      </c>
      <c r="AU9" s="12">
        <f>AU39/[2]Main!$A$50</f>
        <v>0</v>
      </c>
      <c r="AV9" s="12">
        <f>AV39/[2]Main!$A$50</f>
        <v>0</v>
      </c>
      <c r="AW9" s="12">
        <f>AW39/[2]Main!$A$50</f>
        <v>0</v>
      </c>
      <c r="AX9" s="12">
        <f>AX39/[2]Main!$A$50</f>
        <v>0</v>
      </c>
      <c r="AY9" s="12">
        <f>AY39/[2]Main!$A$50</f>
        <v>0</v>
      </c>
      <c r="AZ9" s="12">
        <f>AZ39/[2]Main!$A$50</f>
        <v>0</v>
      </c>
      <c r="BA9" s="12">
        <f>BA39/[2]Main!$A$50</f>
        <v>0</v>
      </c>
      <c r="BB9" s="12">
        <f>BB39/[2]Main!$A$50</f>
        <v>0</v>
      </c>
      <c r="BC9" s="12">
        <f>BC39/[2]Main!$A$50</f>
        <v>0</v>
      </c>
      <c r="BD9" s="12">
        <f>BD39/[2]Main!$A$50</f>
        <v>0</v>
      </c>
      <c r="BE9" s="12">
        <f>BE39/[2]Main!$A$50</f>
        <v>0</v>
      </c>
      <c r="BF9" s="12">
        <f>BF39/[2]Main!$A$50</f>
        <v>0</v>
      </c>
      <c r="BG9" s="12">
        <f>BG39/[2]Main!$A$50</f>
        <v>0</v>
      </c>
      <c r="BH9" s="12">
        <f>BH39/[2]Main!$A$50</f>
        <v>0</v>
      </c>
      <c r="BI9" s="12">
        <f>BI39/[2]Main!$A$50</f>
        <v>0</v>
      </c>
    </row>
    <row r="10" spans="1:61" s="1" customFormat="1" x14ac:dyDescent="0.25">
      <c r="A10" s="2" t="s">
        <v>45</v>
      </c>
      <c r="B10" s="12">
        <f>B40/[2]Main!$A$50</f>
        <v>0</v>
      </c>
      <c r="C10" s="12">
        <f>C40/[2]Main!$A$50</f>
        <v>0</v>
      </c>
      <c r="D10" s="12">
        <f>D40/[2]Main!$A$50</f>
        <v>0</v>
      </c>
      <c r="E10" s="12">
        <f>E40/[2]Main!$A$50</f>
        <v>0</v>
      </c>
      <c r="F10" s="12">
        <f>F40/[2]Main!$A$50</f>
        <v>0</v>
      </c>
      <c r="G10" s="12">
        <f>G40/[2]Main!$A$50</f>
        <v>0</v>
      </c>
      <c r="H10" s="12">
        <f>H40/[2]Main!$A$50</f>
        <v>0</v>
      </c>
      <c r="I10" s="12">
        <f>I40/[2]Main!$A$50</f>
        <v>0</v>
      </c>
      <c r="J10" s="12">
        <f>J40/[2]Main!$A$50</f>
        <v>0</v>
      </c>
      <c r="K10" s="12">
        <f>K40/[2]Main!$A$50</f>
        <v>0</v>
      </c>
      <c r="L10" s="12">
        <f>L40/[2]Main!$A$50</f>
        <v>0</v>
      </c>
      <c r="M10" s="12">
        <f>M40/[2]Main!$A$50</f>
        <v>0</v>
      </c>
      <c r="N10" s="12">
        <f>N40/[2]Main!$A$50</f>
        <v>0</v>
      </c>
      <c r="O10" s="12">
        <f>O40/[2]Main!$A$50</f>
        <v>0</v>
      </c>
      <c r="P10" s="12">
        <f>P40/[2]Main!$A$50</f>
        <v>0</v>
      </c>
      <c r="Q10" s="12">
        <f>Q40/[2]Main!$A$50</f>
        <v>0</v>
      </c>
      <c r="R10" s="12">
        <f>R40/[2]Main!$A$50</f>
        <v>0</v>
      </c>
      <c r="S10" s="12">
        <f>S40/[2]Main!$A$50</f>
        <v>0</v>
      </c>
      <c r="T10" s="12">
        <f>T40/[2]Main!$A$50</f>
        <v>0</v>
      </c>
      <c r="U10" s="12">
        <f>U40/[2]Main!$A$50</f>
        <v>0</v>
      </c>
      <c r="V10" s="12">
        <f>V40/[2]Main!$A$50</f>
        <v>0</v>
      </c>
      <c r="W10" s="12">
        <f>W40/[2]Main!$A$50</f>
        <v>0</v>
      </c>
      <c r="X10" s="12">
        <f>X40/[2]Main!$A$50</f>
        <v>0</v>
      </c>
      <c r="Y10" s="12">
        <f>Y40/[2]Main!$A$50</f>
        <v>0</v>
      </c>
      <c r="Z10" s="12">
        <f>Z40/[2]Main!$A$50</f>
        <v>0</v>
      </c>
      <c r="AA10" s="12">
        <f>AA40/[2]Main!$A$50</f>
        <v>0</v>
      </c>
      <c r="AB10" s="12">
        <f>AB40/[2]Main!$A$50</f>
        <v>0</v>
      </c>
      <c r="AC10" s="12">
        <f>AC40/[2]Main!$A$50</f>
        <v>0</v>
      </c>
      <c r="AD10" s="12">
        <f>AD40/[2]Main!$A$50</f>
        <v>0</v>
      </c>
      <c r="AE10" s="12">
        <f>AE40/[2]Main!$A$50</f>
        <v>0</v>
      </c>
      <c r="AF10" s="12">
        <f>AF40/[2]Main!$A$50</f>
        <v>0</v>
      </c>
      <c r="AG10" s="12">
        <f>AG40/[2]Main!$A$50</f>
        <v>0</v>
      </c>
      <c r="AH10" s="12">
        <f>AH40/[2]Main!$A$50</f>
        <v>0</v>
      </c>
      <c r="AI10" s="12">
        <f>AI40/[2]Main!$A$50</f>
        <v>0</v>
      </c>
      <c r="AJ10" s="12">
        <f>AJ40/[2]Main!$A$50</f>
        <v>0</v>
      </c>
      <c r="AK10" s="12">
        <f>AK40/[2]Main!$A$50</f>
        <v>0</v>
      </c>
      <c r="AL10" s="12">
        <f>AL40/[2]Main!$A$50</f>
        <v>0</v>
      </c>
      <c r="AM10" s="12">
        <f>AM40/[2]Main!$A$50</f>
        <v>0</v>
      </c>
      <c r="AN10" s="12">
        <f>AN40/[2]Main!$A$50</f>
        <v>0</v>
      </c>
      <c r="AO10" s="12">
        <f>AO40/[2]Main!$A$50</f>
        <v>0</v>
      </c>
      <c r="AP10" s="12">
        <f>AP40/[2]Main!$A$50</f>
        <v>0</v>
      </c>
      <c r="AQ10" s="12">
        <f>AQ40/[2]Main!$A$50</f>
        <v>0</v>
      </c>
      <c r="AR10" s="12">
        <f>AR40/[2]Main!$A$50</f>
        <v>0</v>
      </c>
      <c r="AS10" s="12">
        <f>AS40/[2]Main!$A$50</f>
        <v>0</v>
      </c>
      <c r="AT10" s="12">
        <f>AT40/[2]Main!$A$50</f>
        <v>0</v>
      </c>
      <c r="AU10" s="12">
        <f>AU40/[2]Main!$A$50</f>
        <v>0</v>
      </c>
      <c r="AV10" s="12">
        <f>AV40/[2]Main!$A$50</f>
        <v>0</v>
      </c>
      <c r="AW10" s="12">
        <f>AW40/[2]Main!$A$50</f>
        <v>0</v>
      </c>
      <c r="AX10" s="12">
        <f>AX40/[2]Main!$A$50</f>
        <v>0</v>
      </c>
      <c r="AY10" s="12">
        <f>AY40/[2]Main!$A$50</f>
        <v>0</v>
      </c>
      <c r="AZ10" s="12">
        <f>AZ40/[2]Main!$A$50</f>
        <v>0</v>
      </c>
      <c r="BA10" s="12">
        <f>BA40/[2]Main!$A$50</f>
        <v>0</v>
      </c>
      <c r="BB10" s="12">
        <f>BB40/[2]Main!$A$50</f>
        <v>0</v>
      </c>
      <c r="BC10" s="12">
        <f>BC40/[2]Main!$A$50</f>
        <v>0</v>
      </c>
      <c r="BD10" s="12">
        <f>BD40/[2]Main!$A$50</f>
        <v>0</v>
      </c>
      <c r="BE10" s="12">
        <f>BE40/[2]Main!$A$50</f>
        <v>0</v>
      </c>
      <c r="BF10" s="12">
        <f>BF40/[2]Main!$A$50</f>
        <v>0</v>
      </c>
      <c r="BG10" s="12">
        <f>BG40/[2]Main!$A$50</f>
        <v>0</v>
      </c>
      <c r="BH10" s="12">
        <f>BH40/[2]Main!$A$50</f>
        <v>0</v>
      </c>
      <c r="BI10" s="12">
        <f>BI40/[2]Main!$A$50</f>
        <v>0</v>
      </c>
    </row>
    <row r="11" spans="1:61" s="1" customFormat="1" x14ac:dyDescent="0.25">
      <c r="A11" s="2" t="s">
        <v>46</v>
      </c>
      <c r="B11" s="12">
        <f>B41/[2]Main!$A$50</f>
        <v>-727.00699999999995</v>
      </c>
      <c r="C11" s="12">
        <f>C41/[2]Main!$A$50</f>
        <v>-3986.6570000000002</v>
      </c>
      <c r="D11" s="12">
        <f>D41/[2]Main!$A$50</f>
        <v>-10541.944324999999</v>
      </c>
      <c r="E11" s="12">
        <f>E41/[2]Main!$A$50</f>
        <v>-2242.4893770499998</v>
      </c>
      <c r="F11" s="12">
        <f>F41/[2]Main!$A$50</f>
        <v>-5041.8367844412296</v>
      </c>
      <c r="G11" s="12">
        <f>G41/[2]Main!$A$50</f>
        <v>-5910.8052775701763</v>
      </c>
      <c r="H11" s="12">
        <f>H41/[2]Main!$A$50</f>
        <v>-5471.8065545419277</v>
      </c>
      <c r="I11" s="12">
        <f>I41/[2]Main!$A$50</f>
        <v>-6827.6172628475788</v>
      </c>
      <c r="J11" s="12">
        <f>J41/[2]Main!$A$50</f>
        <v>-6560.8545828863325</v>
      </c>
      <c r="K11" s="12">
        <f>K41/[2]Main!$A$50</f>
        <v>-6595.7143161131153</v>
      </c>
      <c r="L11" s="12">
        <f>L41/[2]Main!$A$50</f>
        <v>-6109.9611414275914</v>
      </c>
      <c r="M11" s="12">
        <f>M41/[2]Main!$A$50</f>
        <v>-4872.328743330826</v>
      </c>
      <c r="N11" s="12">
        <f>N41/[2]Main!$A$50</f>
        <v>0</v>
      </c>
      <c r="O11" s="12">
        <f>O41/[2]Main!$A$50</f>
        <v>0</v>
      </c>
      <c r="P11" s="12">
        <f>P41/[2]Main!$A$50</f>
        <v>0</v>
      </c>
      <c r="Q11" s="12">
        <f>Q41/[2]Main!$A$50</f>
        <v>0</v>
      </c>
      <c r="R11" s="12">
        <f>R41/[2]Main!$A$50</f>
        <v>0</v>
      </c>
      <c r="S11" s="12">
        <f>S41/[2]Main!$A$50</f>
        <v>0</v>
      </c>
      <c r="T11" s="12">
        <f>T41/[2]Main!$A$50</f>
        <v>0</v>
      </c>
      <c r="U11" s="12">
        <f>U41/[2]Main!$A$50</f>
        <v>0</v>
      </c>
      <c r="V11" s="12">
        <f>V41/[2]Main!$A$50</f>
        <v>0</v>
      </c>
      <c r="W11" s="12">
        <f>W41/[2]Main!$A$50</f>
        <v>0</v>
      </c>
      <c r="X11" s="12">
        <f>X41/[2]Main!$A$50</f>
        <v>0</v>
      </c>
      <c r="Y11" s="12">
        <f>Y41/[2]Main!$A$50</f>
        <v>0</v>
      </c>
      <c r="Z11" s="12">
        <f>Z41/[2]Main!$A$50</f>
        <v>0</v>
      </c>
      <c r="AA11" s="12">
        <f>AA41/[2]Main!$A$50</f>
        <v>0</v>
      </c>
      <c r="AB11" s="12">
        <f>AB41/[2]Main!$A$50</f>
        <v>0</v>
      </c>
      <c r="AC11" s="12">
        <f>AC41/[2]Main!$A$50</f>
        <v>0</v>
      </c>
      <c r="AD11" s="12">
        <f>AD41/[2]Main!$A$50</f>
        <v>0</v>
      </c>
      <c r="AE11" s="12">
        <f>AE41/[2]Main!$A$50</f>
        <v>0</v>
      </c>
      <c r="AF11" s="12">
        <f>AF41/[2]Main!$A$50</f>
        <v>0</v>
      </c>
      <c r="AG11" s="12">
        <f>AG41/[2]Main!$A$50</f>
        <v>0</v>
      </c>
      <c r="AH11" s="12">
        <f>AH41/[2]Main!$A$50</f>
        <v>0</v>
      </c>
      <c r="AI11" s="12">
        <f>AI41/[2]Main!$A$50</f>
        <v>0</v>
      </c>
      <c r="AJ11" s="12">
        <f>AJ41/[2]Main!$A$50</f>
        <v>0</v>
      </c>
      <c r="AK11" s="12">
        <f>AK41/[2]Main!$A$50</f>
        <v>0</v>
      </c>
      <c r="AL11" s="12">
        <f>AL41/[2]Main!$A$50</f>
        <v>0</v>
      </c>
      <c r="AM11" s="12">
        <f>AM41/[2]Main!$A$50</f>
        <v>0</v>
      </c>
      <c r="AN11" s="12">
        <f>AN41/[2]Main!$A$50</f>
        <v>0</v>
      </c>
      <c r="AO11" s="12">
        <f>AO41/[2]Main!$A$50</f>
        <v>0</v>
      </c>
      <c r="AP11" s="12">
        <f>AP41/[2]Main!$A$50</f>
        <v>0</v>
      </c>
      <c r="AQ11" s="12">
        <f>AQ41/[2]Main!$A$50</f>
        <v>0</v>
      </c>
      <c r="AR11" s="12">
        <f>AR41/[2]Main!$A$50</f>
        <v>0</v>
      </c>
      <c r="AS11" s="12">
        <f>AS41/[2]Main!$A$50</f>
        <v>0</v>
      </c>
      <c r="AT11" s="12">
        <f>AT41/[2]Main!$A$50</f>
        <v>0</v>
      </c>
      <c r="AU11" s="12">
        <f>AU41/[2]Main!$A$50</f>
        <v>0</v>
      </c>
      <c r="AV11" s="12">
        <f>AV41/[2]Main!$A$50</f>
        <v>0</v>
      </c>
      <c r="AW11" s="12">
        <f>AW41/[2]Main!$A$50</f>
        <v>0</v>
      </c>
      <c r="AX11" s="12">
        <f>AX41/[2]Main!$A$50</f>
        <v>0</v>
      </c>
      <c r="AY11" s="12">
        <f>AY41/[2]Main!$A$50</f>
        <v>0</v>
      </c>
      <c r="AZ11" s="12">
        <f>AZ41/[2]Main!$A$50</f>
        <v>0</v>
      </c>
      <c r="BA11" s="12">
        <f>BA41/[2]Main!$A$50</f>
        <v>0</v>
      </c>
      <c r="BB11" s="12">
        <f>BB41/[2]Main!$A$50</f>
        <v>0</v>
      </c>
      <c r="BC11" s="12">
        <f>BC41/[2]Main!$A$50</f>
        <v>0</v>
      </c>
      <c r="BD11" s="12">
        <f>BD41/[2]Main!$A$50</f>
        <v>0</v>
      </c>
      <c r="BE11" s="12">
        <f>BE41/[2]Main!$A$50</f>
        <v>0</v>
      </c>
      <c r="BF11" s="12">
        <f>BF41/[2]Main!$A$50</f>
        <v>0</v>
      </c>
      <c r="BG11" s="12">
        <f>BG41/[2]Main!$A$50</f>
        <v>0</v>
      </c>
      <c r="BH11" s="12">
        <f>BH41/[2]Main!$A$50</f>
        <v>0</v>
      </c>
      <c r="BI11" s="12">
        <f>BI41/[2]Main!$A$50</f>
        <v>0</v>
      </c>
    </row>
    <row r="12" spans="1:61" s="1" customFormat="1" x14ac:dyDescent="0.25">
      <c r="A12" s="2" t="s">
        <v>47</v>
      </c>
      <c r="B12" s="12">
        <f>B42/[2]Main!$A$50</f>
        <v>0</v>
      </c>
      <c r="C12" s="12">
        <f>C42/[2]Main!$A$50</f>
        <v>0</v>
      </c>
      <c r="D12" s="12">
        <f>D42/[2]Main!$A$50</f>
        <v>0</v>
      </c>
      <c r="E12" s="12">
        <f>E42/[2]Main!$A$50</f>
        <v>0</v>
      </c>
      <c r="F12" s="12">
        <f>F42/[2]Main!$A$50</f>
        <v>0</v>
      </c>
      <c r="G12" s="12">
        <f>G42/[2]Main!$A$50</f>
        <v>0</v>
      </c>
      <c r="H12" s="12">
        <f>H42/[2]Main!$A$50</f>
        <v>0</v>
      </c>
      <c r="I12" s="12">
        <f>I42/[2]Main!$A$50</f>
        <v>0</v>
      </c>
      <c r="J12" s="12">
        <f>J42/[2]Main!$A$50</f>
        <v>0</v>
      </c>
      <c r="K12" s="12">
        <f>K42/[2]Main!$A$50</f>
        <v>0</v>
      </c>
      <c r="L12" s="12">
        <f>L42/[2]Main!$A$50</f>
        <v>0</v>
      </c>
      <c r="M12" s="12">
        <f>M42/[2]Main!$A$50</f>
        <v>0</v>
      </c>
      <c r="N12" s="12">
        <f>N42/[2]Main!$A$50</f>
        <v>0</v>
      </c>
      <c r="O12" s="12">
        <f>O42/[2]Main!$A$50</f>
        <v>0</v>
      </c>
      <c r="P12" s="12">
        <f>P42/[2]Main!$A$50</f>
        <v>0</v>
      </c>
      <c r="Q12" s="12">
        <f>Q42/[2]Main!$A$50</f>
        <v>0</v>
      </c>
      <c r="R12" s="12">
        <f>R42/[2]Main!$A$50</f>
        <v>0</v>
      </c>
      <c r="S12" s="12">
        <f>S42/[2]Main!$A$50</f>
        <v>0</v>
      </c>
      <c r="T12" s="12">
        <f>T42/[2]Main!$A$50</f>
        <v>0</v>
      </c>
      <c r="U12" s="12">
        <f>U42/[2]Main!$A$50</f>
        <v>0</v>
      </c>
      <c r="V12" s="12">
        <f>V42/[2]Main!$A$50</f>
        <v>0</v>
      </c>
      <c r="W12" s="12">
        <f>W42/[2]Main!$A$50</f>
        <v>0</v>
      </c>
      <c r="X12" s="12">
        <f>X42/[2]Main!$A$50</f>
        <v>0</v>
      </c>
      <c r="Y12" s="12">
        <f>Y42/[2]Main!$A$50</f>
        <v>0</v>
      </c>
      <c r="Z12" s="12">
        <f>Z42/[2]Main!$A$50</f>
        <v>0</v>
      </c>
      <c r="AA12" s="12">
        <f>AA42/[2]Main!$A$50</f>
        <v>0</v>
      </c>
      <c r="AB12" s="12">
        <f>AB42/[2]Main!$A$50</f>
        <v>0</v>
      </c>
      <c r="AC12" s="12">
        <f>AC42/[2]Main!$A$50</f>
        <v>0</v>
      </c>
      <c r="AD12" s="12">
        <f>AD42/[2]Main!$A$50</f>
        <v>0</v>
      </c>
      <c r="AE12" s="12">
        <f>AE42/[2]Main!$A$50</f>
        <v>0</v>
      </c>
      <c r="AF12" s="12">
        <f>AF42/[2]Main!$A$50</f>
        <v>0</v>
      </c>
      <c r="AG12" s="12">
        <f>AG42/[2]Main!$A$50</f>
        <v>0</v>
      </c>
      <c r="AH12" s="12">
        <f>AH42/[2]Main!$A$50</f>
        <v>0</v>
      </c>
      <c r="AI12" s="12">
        <f>AI42/[2]Main!$A$50</f>
        <v>0</v>
      </c>
      <c r="AJ12" s="12">
        <f>AJ42/[2]Main!$A$50</f>
        <v>0</v>
      </c>
      <c r="AK12" s="12">
        <f>AK42/[2]Main!$A$50</f>
        <v>0</v>
      </c>
      <c r="AL12" s="12">
        <f>AL42/[2]Main!$A$50</f>
        <v>0</v>
      </c>
      <c r="AM12" s="12">
        <f>AM42/[2]Main!$A$50</f>
        <v>0</v>
      </c>
      <c r="AN12" s="12">
        <f>AN42/[2]Main!$A$50</f>
        <v>0</v>
      </c>
      <c r="AO12" s="12">
        <f>AO42/[2]Main!$A$50</f>
        <v>0</v>
      </c>
      <c r="AP12" s="12">
        <f>AP42/[2]Main!$A$50</f>
        <v>0</v>
      </c>
      <c r="AQ12" s="12">
        <f>AQ42/[2]Main!$A$50</f>
        <v>0</v>
      </c>
      <c r="AR12" s="12">
        <f>AR42/[2]Main!$A$50</f>
        <v>0</v>
      </c>
      <c r="AS12" s="12">
        <f>AS42/[2]Main!$A$50</f>
        <v>0</v>
      </c>
      <c r="AT12" s="12">
        <f>AT42/[2]Main!$A$50</f>
        <v>0</v>
      </c>
      <c r="AU12" s="12">
        <f>AU42/[2]Main!$A$50</f>
        <v>0</v>
      </c>
      <c r="AV12" s="12">
        <f>AV42/[2]Main!$A$50</f>
        <v>0</v>
      </c>
      <c r="AW12" s="12">
        <f>AW42/[2]Main!$A$50</f>
        <v>0</v>
      </c>
      <c r="AX12" s="12">
        <f>AX42/[2]Main!$A$50</f>
        <v>0</v>
      </c>
      <c r="AY12" s="12">
        <f>AY42/[2]Main!$A$50</f>
        <v>0</v>
      </c>
      <c r="AZ12" s="12">
        <f>AZ42/[2]Main!$A$50</f>
        <v>0</v>
      </c>
      <c r="BA12" s="12">
        <f>BA42/[2]Main!$A$50</f>
        <v>0</v>
      </c>
      <c r="BB12" s="12">
        <f>BB42/[2]Main!$A$50</f>
        <v>0</v>
      </c>
      <c r="BC12" s="12">
        <f>BC42/[2]Main!$A$50</f>
        <v>0</v>
      </c>
      <c r="BD12" s="12">
        <f>BD42/[2]Main!$A$50</f>
        <v>0</v>
      </c>
      <c r="BE12" s="12">
        <f>BE42/[2]Main!$A$50</f>
        <v>0</v>
      </c>
      <c r="BF12" s="12">
        <f>BF42/[2]Main!$A$50</f>
        <v>0</v>
      </c>
      <c r="BG12" s="12">
        <f>BG42/[2]Main!$A$50</f>
        <v>0</v>
      </c>
      <c r="BH12" s="12">
        <f>BH42/[2]Main!$A$50</f>
        <v>0</v>
      </c>
      <c r="BI12" s="12">
        <f>BI42/[2]Main!$A$50</f>
        <v>0</v>
      </c>
    </row>
    <row r="13" spans="1:61" s="1" customFormat="1" x14ac:dyDescent="0.25">
      <c r="A13" s="2" t="s">
        <v>48</v>
      </c>
      <c r="B13" s="12">
        <f>B43/[2]Main!$A$50</f>
        <v>0</v>
      </c>
      <c r="C13" s="12">
        <f>C43/[2]Main!$A$50</f>
        <v>0</v>
      </c>
      <c r="D13" s="12">
        <f>D43/[2]Main!$A$50</f>
        <v>0</v>
      </c>
      <c r="E13" s="12">
        <f>E43/[2]Main!$A$50</f>
        <v>0</v>
      </c>
      <c r="F13" s="12">
        <f>F43/[2]Main!$A$50</f>
        <v>0</v>
      </c>
      <c r="G13" s="12">
        <f>G43/[2]Main!$A$50</f>
        <v>0</v>
      </c>
      <c r="H13" s="12">
        <f>H43/[2]Main!$A$50</f>
        <v>0</v>
      </c>
      <c r="I13" s="12">
        <f>I43/[2]Main!$A$50</f>
        <v>0</v>
      </c>
      <c r="J13" s="12">
        <f>J43/[2]Main!$A$50</f>
        <v>0</v>
      </c>
      <c r="K13" s="12">
        <f>K43/[2]Main!$A$50</f>
        <v>0</v>
      </c>
      <c r="L13" s="12">
        <f>L43/[2]Main!$A$50</f>
        <v>0</v>
      </c>
      <c r="M13" s="12">
        <f>M43/[2]Main!$A$50</f>
        <v>0</v>
      </c>
      <c r="N13" s="12">
        <f>N43/[2]Main!$A$50</f>
        <v>0</v>
      </c>
      <c r="O13" s="12">
        <f>O43/[2]Main!$A$50</f>
        <v>0</v>
      </c>
      <c r="P13" s="12">
        <f>P43/[2]Main!$A$50</f>
        <v>0</v>
      </c>
      <c r="Q13" s="12">
        <f>Q43/[2]Main!$A$50</f>
        <v>0</v>
      </c>
      <c r="R13" s="12">
        <f>R43/[2]Main!$A$50</f>
        <v>0</v>
      </c>
      <c r="S13" s="12">
        <f>S43/[2]Main!$A$50</f>
        <v>0</v>
      </c>
      <c r="T13" s="12">
        <f>T43/[2]Main!$A$50</f>
        <v>0</v>
      </c>
      <c r="U13" s="12">
        <f>U43/[2]Main!$A$50</f>
        <v>0</v>
      </c>
      <c r="V13" s="12">
        <f>V43/[2]Main!$A$50</f>
        <v>0</v>
      </c>
      <c r="W13" s="12">
        <f>W43/[2]Main!$A$50</f>
        <v>0</v>
      </c>
      <c r="X13" s="12">
        <f>X43/[2]Main!$A$50</f>
        <v>0</v>
      </c>
      <c r="Y13" s="12">
        <f>Y43/[2]Main!$A$50</f>
        <v>0</v>
      </c>
      <c r="Z13" s="12">
        <f>Z43/[2]Main!$A$50</f>
        <v>0</v>
      </c>
      <c r="AA13" s="12">
        <f>AA43/[2]Main!$A$50</f>
        <v>0</v>
      </c>
      <c r="AB13" s="12">
        <f>AB43/[2]Main!$A$50</f>
        <v>0</v>
      </c>
      <c r="AC13" s="12">
        <f>AC43/[2]Main!$A$50</f>
        <v>0</v>
      </c>
      <c r="AD13" s="12">
        <f>AD43/[2]Main!$A$50</f>
        <v>0</v>
      </c>
      <c r="AE13" s="12">
        <f>AE43/[2]Main!$A$50</f>
        <v>0</v>
      </c>
      <c r="AF13" s="12">
        <f>AF43/[2]Main!$A$50</f>
        <v>0</v>
      </c>
      <c r="AG13" s="12">
        <f>AG43/[2]Main!$A$50</f>
        <v>0</v>
      </c>
      <c r="AH13" s="12">
        <f>AH43/[2]Main!$A$50</f>
        <v>0</v>
      </c>
      <c r="AI13" s="12">
        <f>AI43/[2]Main!$A$50</f>
        <v>0</v>
      </c>
      <c r="AJ13" s="12">
        <f>AJ43/[2]Main!$A$50</f>
        <v>0</v>
      </c>
      <c r="AK13" s="12">
        <f>AK43/[2]Main!$A$50</f>
        <v>0</v>
      </c>
      <c r="AL13" s="12">
        <f>AL43/[2]Main!$A$50</f>
        <v>0</v>
      </c>
      <c r="AM13" s="12">
        <f>AM43/[2]Main!$A$50</f>
        <v>0</v>
      </c>
      <c r="AN13" s="12">
        <f>AN43/[2]Main!$A$50</f>
        <v>0</v>
      </c>
      <c r="AO13" s="12">
        <f>AO43/[2]Main!$A$50</f>
        <v>0</v>
      </c>
      <c r="AP13" s="12">
        <f>AP43/[2]Main!$A$50</f>
        <v>0</v>
      </c>
      <c r="AQ13" s="12">
        <f>AQ43/[2]Main!$A$50</f>
        <v>0</v>
      </c>
      <c r="AR13" s="12">
        <f>AR43/[2]Main!$A$50</f>
        <v>0</v>
      </c>
      <c r="AS13" s="12">
        <f>AS43/[2]Main!$A$50</f>
        <v>0</v>
      </c>
      <c r="AT13" s="12">
        <f>AT43/[2]Main!$A$50</f>
        <v>0</v>
      </c>
      <c r="AU13" s="12">
        <f>AU43/[2]Main!$A$50</f>
        <v>0</v>
      </c>
      <c r="AV13" s="12">
        <f>AV43/[2]Main!$A$50</f>
        <v>0</v>
      </c>
      <c r="AW13" s="12">
        <f>AW43/[2]Main!$A$50</f>
        <v>0</v>
      </c>
      <c r="AX13" s="12">
        <f>AX43/[2]Main!$A$50</f>
        <v>0</v>
      </c>
      <c r="AY13" s="12">
        <f>AY43/[2]Main!$A$50</f>
        <v>0</v>
      </c>
      <c r="AZ13" s="12">
        <f>AZ43/[2]Main!$A$50</f>
        <v>0</v>
      </c>
      <c r="BA13" s="12">
        <f>BA43/[2]Main!$A$50</f>
        <v>0</v>
      </c>
      <c r="BB13" s="12">
        <f>BB43/[2]Main!$A$50</f>
        <v>0</v>
      </c>
      <c r="BC13" s="12">
        <f>BC43/[2]Main!$A$50</f>
        <v>0</v>
      </c>
      <c r="BD13" s="12">
        <f>BD43/[2]Main!$A$50</f>
        <v>0</v>
      </c>
      <c r="BE13" s="12">
        <f>BE43/[2]Main!$A$50</f>
        <v>0</v>
      </c>
      <c r="BF13" s="12">
        <f>BF43/[2]Main!$A$50</f>
        <v>0</v>
      </c>
      <c r="BG13" s="12">
        <f>BG43/[2]Main!$A$50</f>
        <v>0</v>
      </c>
      <c r="BH13" s="12">
        <f>BH43/[2]Main!$A$50</f>
        <v>0</v>
      </c>
      <c r="BI13" s="12">
        <f>BI43/[2]Main!$A$50</f>
        <v>0</v>
      </c>
    </row>
    <row r="14" spans="1:61" s="1" customFormat="1" x14ac:dyDescent="0.25">
      <c r="A14" s="6" t="s">
        <v>49</v>
      </c>
      <c r="B14" s="14">
        <f t="shared" ref="B14:BI14" si="4">SUM(B7:B13)</f>
        <v>-7589.7669999999998</v>
      </c>
      <c r="C14" s="14">
        <f t="shared" si="4"/>
        <v>-14311.156999999999</v>
      </c>
      <c r="D14" s="14">
        <f t="shared" si="4"/>
        <v>-21474.194574999998</v>
      </c>
      <c r="E14" s="14">
        <f t="shared" si="4"/>
        <v>-18070.763313924999</v>
      </c>
      <c r="F14" s="14">
        <f t="shared" si="4"/>
        <v>-19140.351812609195</v>
      </c>
      <c r="G14" s="14">
        <f t="shared" si="4"/>
        <v>-20112.700903842244</v>
      </c>
      <c r="H14" s="14">
        <f t="shared" si="4"/>
        <v>-14750.956539978608</v>
      </c>
      <c r="I14" s="14">
        <f t="shared" si="4"/>
        <v>-15948.973040058823</v>
      </c>
      <c r="J14" s="14">
        <f t="shared" si="4"/>
        <v>-15927.836803682145</v>
      </c>
      <c r="K14" s="14">
        <f t="shared" si="4"/>
        <v>-16210.517204880936</v>
      </c>
      <c r="L14" s="14">
        <f t="shared" si="4"/>
        <v>-16326.097337638974</v>
      </c>
      <c r="M14" s="14">
        <f t="shared" si="4"/>
        <v>-15356.541181435034</v>
      </c>
      <c r="N14" s="14">
        <f t="shared" si="4"/>
        <v>-10769.804100231455</v>
      </c>
      <c r="O14" s="14">
        <f t="shared" si="4"/>
        <v>-11064.064134868224</v>
      </c>
      <c r="P14" s="14">
        <f t="shared" si="4"/>
        <v>-11360.516297285805</v>
      </c>
      <c r="Q14" s="14">
        <f t="shared" si="4"/>
        <v>-11454.342928414879</v>
      </c>
      <c r="R14" s="14">
        <f t="shared" si="4"/>
        <v>-11758.950058523127</v>
      </c>
      <c r="S14" s="14">
        <f t="shared" si="4"/>
        <v>-12075.339844858179</v>
      </c>
      <c r="T14" s="14">
        <f t="shared" si="4"/>
        <v>-12397.917349331639</v>
      </c>
      <c r="U14" s="14">
        <f t="shared" si="4"/>
        <v>-12726.893119420947</v>
      </c>
      <c r="V14" s="14">
        <f t="shared" si="4"/>
        <v>-12864.737706465245</v>
      </c>
      <c r="W14" s="14">
        <f t="shared" si="4"/>
        <v>-13204.053206682009</v>
      </c>
      <c r="X14" s="14">
        <f t="shared" si="4"/>
        <v>-13557.500724582096</v>
      </c>
      <c r="Y14" s="14">
        <f t="shared" si="4"/>
        <v>-13921.917499380832</v>
      </c>
      <c r="Z14" s="14">
        <f t="shared" si="4"/>
        <v>-14289.729076509575</v>
      </c>
      <c r="AA14" s="14">
        <f t="shared" si="4"/>
        <v>-11955.226345253504</v>
      </c>
      <c r="AB14" s="14">
        <f t="shared" si="4"/>
        <v>-12272.461050458231</v>
      </c>
      <c r="AC14" s="14">
        <f t="shared" si="4"/>
        <v>-12602.646176939279</v>
      </c>
      <c r="AD14" s="14">
        <f t="shared" si="4"/>
        <v>-12934.463411520139</v>
      </c>
      <c r="AE14" s="14">
        <f t="shared" si="4"/>
        <v>-13277.789946995714</v>
      </c>
      <c r="AF14" s="14">
        <f t="shared" si="4"/>
        <v>-13628.15236221864</v>
      </c>
      <c r="AG14" s="14">
        <f t="shared" si="4"/>
        <v>-13987.734279485841</v>
      </c>
      <c r="AH14" s="14">
        <f t="shared" si="4"/>
        <v>-14339.14764188783</v>
      </c>
      <c r="AI14" s="14">
        <f t="shared" si="4"/>
        <v>-14698.728211403914</v>
      </c>
      <c r="AJ14" s="14">
        <f t="shared" si="4"/>
        <v>-15069.358807894714</v>
      </c>
      <c r="AK14" s="14">
        <f t="shared" si="4"/>
        <v>-15446.55584251863</v>
      </c>
      <c r="AL14" s="14">
        <f t="shared" si="4"/>
        <v>-15833.194379618806</v>
      </c>
      <c r="AM14" s="14">
        <f t="shared" si="4"/>
        <v>-16229.024239109276</v>
      </c>
      <c r="AN14" s="14">
        <f t="shared" si="4"/>
        <v>-16634.749845087008</v>
      </c>
      <c r="AO14" s="14">
        <f t="shared" si="4"/>
        <v>-17050.618591214181</v>
      </c>
      <c r="AP14" s="14">
        <f t="shared" si="4"/>
        <v>-17476.884055994538</v>
      </c>
      <c r="AQ14" s="14">
        <f t="shared" si="4"/>
        <v>-17913.806157394396</v>
      </c>
      <c r="AR14" s="14">
        <f t="shared" si="4"/>
        <v>-18361.651311329253</v>
      </c>
      <c r="AS14" s="14">
        <f t="shared" si="4"/>
        <v>-18820.692594112486</v>
      </c>
      <c r="AT14" s="14">
        <f t="shared" si="4"/>
        <v>-19291.209908965295</v>
      </c>
      <c r="AU14" s="14">
        <f t="shared" si="4"/>
        <v>-19773.49015668943</v>
      </c>
      <c r="AV14" s="14">
        <f t="shared" si="4"/>
        <v>-20267.827410606664</v>
      </c>
      <c r="AW14" s="14">
        <f t="shared" si="4"/>
        <v>-20774.523095871831</v>
      </c>
      <c r="AX14" s="14">
        <f t="shared" si="4"/>
        <v>-21293.88617326862</v>
      </c>
      <c r="AY14" s="14">
        <f t="shared" si="4"/>
        <v>-21826.233327600337</v>
      </c>
      <c r="AZ14" s="14">
        <f t="shared" si="4"/>
        <v>-22371.889160790342</v>
      </c>
      <c r="BA14" s="14">
        <f t="shared" si="4"/>
        <v>-22931.186389810104</v>
      </c>
      <c r="BB14" s="14">
        <f t="shared" si="4"/>
        <v>-23504.466049555351</v>
      </c>
      <c r="BC14" s="14">
        <f t="shared" si="4"/>
        <v>-24092.077700794231</v>
      </c>
      <c r="BD14" s="14">
        <f t="shared" si="4"/>
        <v>-24694.379643314085</v>
      </c>
      <c r="BE14" s="14">
        <f t="shared" si="4"/>
        <v>-25311.739134396936</v>
      </c>
      <c r="BF14" s="14">
        <f t="shared" si="4"/>
        <v>-25944.532612756859</v>
      </c>
      <c r="BG14" s="14">
        <f t="shared" si="4"/>
        <v>-26593.145928075777</v>
      </c>
      <c r="BH14" s="14">
        <f t="shared" si="4"/>
        <v>-27257.974576277673</v>
      </c>
      <c r="BI14" s="14">
        <f t="shared" si="4"/>
        <v>-11549.469433756612</v>
      </c>
    </row>
    <row r="15" spans="1:61" s="1" customFormat="1" x14ac:dyDescent="0.25">
      <c r="A15" s="1" t="s">
        <v>50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1" customFormat="1" x14ac:dyDescent="0.25">
      <c r="A16" s="2" t="s">
        <v>51</v>
      </c>
      <c r="B16" s="12">
        <f>B46/[2]Main!$A$50</f>
        <v>5874.7669999999998</v>
      </c>
      <c r="C16" s="12">
        <f>C46/[2]Main!$A$50</f>
        <v>5459.4610000000002</v>
      </c>
      <c r="D16" s="12">
        <f>D46/[2]Main!$A$50</f>
        <v>5594.9737749999995</v>
      </c>
      <c r="E16" s="12">
        <f>E46/[2]Main!$A$50</f>
        <v>5734.8481193749994</v>
      </c>
      <c r="F16" s="12">
        <f>F46/[2]Main!$A$50</f>
        <v>5878.2193223593749</v>
      </c>
      <c r="G16" s="12">
        <f>G46/[2]Main!$A$50</f>
        <v>6025.1748054183581</v>
      </c>
      <c r="H16" s="12">
        <f>H46/[2]Main!$A$50</f>
        <v>6175.8041755538161</v>
      </c>
      <c r="I16" s="12">
        <f>I46/[2]Main!$A$50</f>
        <v>6330.1992799426616</v>
      </c>
      <c r="J16" s="12">
        <f>J46/[2]Main!$A$50</f>
        <v>-13511.545738058772</v>
      </c>
      <c r="K16" s="12">
        <f>K46/[2]Main!$A$50</f>
        <v>6650.6656184897574</v>
      </c>
      <c r="L16" s="12">
        <f>L46/[2]Main!$A$50</f>
        <v>6816.9322589519998</v>
      </c>
      <c r="M16" s="12">
        <f>M46/[2]Main!$A$50</f>
        <v>6987.3555654257989</v>
      </c>
      <c r="N16" s="12">
        <f>N46/[2]Main!$A$50</f>
        <v>7162.0394545614436</v>
      </c>
      <c r="O16" s="12">
        <f>O46/[2]Main!$A$50</f>
        <v>-12658.909559074522</v>
      </c>
      <c r="P16" s="12">
        <f>P46/[2]Main!$A$50</f>
        <v>7524.6177019486158</v>
      </c>
      <c r="Q16" s="12">
        <f>Q46/[2]Main!$A$50</f>
        <v>7712.7331444973306</v>
      </c>
      <c r="R16" s="12">
        <f>R46/[2]Main!$A$50</f>
        <v>7905.5514731097628</v>
      </c>
      <c r="S16" s="12">
        <f>S46/[2]Main!$A$50</f>
        <v>8103.1902599375062</v>
      </c>
      <c r="T16" s="12">
        <f>T46/[2]Main!$A$50</f>
        <v>8305.770016435943</v>
      </c>
      <c r="U16" s="12">
        <f>U46/[2]Main!$A$50</f>
        <v>-31486.585733153155</v>
      </c>
      <c r="V16" s="12">
        <f>V46/[2]Main!$A$50</f>
        <v>8726.2496235180115</v>
      </c>
      <c r="W16" s="12">
        <f>W46/[2]Main!$A$50</f>
        <v>8944.4058641059601</v>
      </c>
      <c r="X16" s="12">
        <f>X46/[2]Main!$A$50</f>
        <v>9168.0160107086085</v>
      </c>
      <c r="Y16" s="12">
        <f>Y46/[2]Main!$A$50</f>
        <v>9397.2164109763216</v>
      </c>
      <c r="Z16" s="12">
        <f>Z46/[2]Main!$A$50</f>
        <v>-30367.853178749272</v>
      </c>
      <c r="AA16" s="12">
        <f>AA46/[2]Main!$A$50</f>
        <v>9872.9504917819959</v>
      </c>
      <c r="AB16" s="12">
        <f>AB46/[2]Main!$A$50</f>
        <v>10119.774254076547</v>
      </c>
      <c r="AC16" s="12">
        <f>AC46/[2]Main!$A$50</f>
        <v>10372.76861042846</v>
      </c>
      <c r="AD16" s="12">
        <f>AD46/[2]Main!$A$50</f>
        <v>10632.087825689168</v>
      </c>
      <c r="AE16" s="12">
        <f>AE46/[2]Main!$A$50</f>
        <v>-29102.109978668599</v>
      </c>
      <c r="AF16" s="12">
        <f>AF46/[2]Main!$A$50</f>
        <v>11170.337271864681</v>
      </c>
      <c r="AG16" s="12">
        <f>AG46/[2]Main!$A$50</f>
        <v>11449.595703661298</v>
      </c>
      <c r="AH16" s="12">
        <f>AH46/[2]Main!$A$50</f>
        <v>11735.835596252829</v>
      </c>
      <c r="AI16" s="12">
        <f>AI46/[2]Main!$A$50</f>
        <v>12029.231486159148</v>
      </c>
      <c r="AJ16" s="12">
        <f>AJ46/[2]Main!$A$50</f>
        <v>12329.962273313125</v>
      </c>
      <c r="AK16" s="12">
        <f>AK46/[2]Main!$A$50</f>
        <v>12638.211330145952</v>
      </c>
      <c r="AL16" s="12">
        <f>AL46/[2]Main!$A$50</f>
        <v>12954.166613399599</v>
      </c>
      <c r="AM16" s="12">
        <f>AM46/[2]Main!$A$50</f>
        <v>13278.02077873459</v>
      </c>
      <c r="AN16" s="12">
        <f>AN46/[2]Main!$A$50</f>
        <v>13609.971298202952</v>
      </c>
      <c r="AO16" s="12">
        <f>AO46/[2]Main!$A$50</f>
        <v>13950.220580658026</v>
      </c>
      <c r="AP16" s="12">
        <f>AP46/[2]Main!$A$50</f>
        <v>14298.976095174476</v>
      </c>
      <c r="AQ16" s="12">
        <f>AQ46/[2]Main!$A$50</f>
        <v>14656.450497553837</v>
      </c>
      <c r="AR16" s="12">
        <f>AR46/[2]Main!$A$50</f>
        <v>15022.86175999268</v>
      </c>
      <c r="AS16" s="12">
        <f>AS46/[2]Main!$A$50</f>
        <v>15398.433303992497</v>
      </c>
      <c r="AT16" s="12">
        <f>AT46/[2]Main!$A$50</f>
        <v>-22744.605863407694</v>
      </c>
      <c r="AU16" s="12">
        <f>AU46/[2]Main!$A$50</f>
        <v>16177.978990007115</v>
      </c>
      <c r="AV16" s="12">
        <f>AV46/[2]Main!$A$50</f>
        <v>16582.428464757293</v>
      </c>
      <c r="AW16" s="12">
        <f>AW46/[2]Main!$A$50</f>
        <v>16996.989176376224</v>
      </c>
      <c r="AX16" s="12">
        <f>AX46/[2]Main!$A$50</f>
        <v>17421.913905785626</v>
      </c>
      <c r="AY16" s="12">
        <f>AY46/[2]Main!$A$50</f>
        <v>17857.461753430271</v>
      </c>
      <c r="AZ16" s="12">
        <f>AZ46/[2]Main!$A$50</f>
        <v>18303.898297266023</v>
      </c>
      <c r="BA16" s="12">
        <f>BA46/[2]Main!$A$50</f>
        <v>18761.495754697673</v>
      </c>
      <c r="BB16" s="12">
        <f>BB46/[2]Main!$A$50</f>
        <v>19230.533148565115</v>
      </c>
      <c r="BC16" s="12">
        <f>BC46/[2]Main!$A$50</f>
        <v>19711.29647727924</v>
      </c>
      <c r="BD16" s="12">
        <f>BD46/[2]Main!$A$50</f>
        <v>20204.078889211218</v>
      </c>
      <c r="BE16" s="12">
        <f>BE46/[2]Main!$A$50</f>
        <v>20709.180861441499</v>
      </c>
      <c r="BF16" s="12">
        <f>BF46/[2]Main!$A$50</f>
        <v>21226.910382977534</v>
      </c>
      <c r="BG16" s="12">
        <f>BG46/[2]Main!$A$50</f>
        <v>21757.583142551968</v>
      </c>
      <c r="BH16" s="12">
        <f>BH46/[2]Main!$A$50</f>
        <v>22301.522721115773</v>
      </c>
      <c r="BI16" s="12">
        <f>BI46/[2]Main!$A$50</f>
        <v>10301.928811582196</v>
      </c>
    </row>
    <row r="17" spans="1:61" s="1" customFormat="1" x14ac:dyDescent="0.25">
      <c r="A17" s="2" t="s">
        <v>52</v>
      </c>
      <c r="B17" s="12">
        <f>B47/[2]Main!$A$50</f>
        <v>0</v>
      </c>
      <c r="C17" s="12">
        <f>C47/[2]Main!$A$50</f>
        <v>1191.5999999999999</v>
      </c>
      <c r="D17" s="12">
        <f>D47/[2]Main!$A$50</f>
        <v>1959.1095600000001</v>
      </c>
      <c r="E17" s="12">
        <f>E47/[2]Main!$A$50</f>
        <v>1890.4063724999999</v>
      </c>
      <c r="F17" s="12">
        <f>F47/[2]Main!$A$50</f>
        <v>1357.6497951375</v>
      </c>
      <c r="G17" s="12">
        <f>G47/[2]Main!$A$50</f>
        <v>1404.7440744206247</v>
      </c>
      <c r="H17" s="12">
        <f>H47/[2]Main!$A$50</f>
        <v>1348.1860264804682</v>
      </c>
      <c r="I17" s="12">
        <f>I47/[2]Main!$A$50</f>
        <v>1381.8906771424799</v>
      </c>
      <c r="J17" s="12">
        <f>J47/[2]Main!$A$50</f>
        <v>1416.4379440710416</v>
      </c>
      <c r="K17" s="12">
        <f>K47/[2]Main!$A$50</f>
        <v>1451.8488926728178</v>
      </c>
      <c r="L17" s="12">
        <f>L47/[2]Main!$A$50</f>
        <v>372.03627874740948</v>
      </c>
      <c r="M17" s="12">
        <f>M47/[2]Main!$A$50</f>
        <v>381.33718571609461</v>
      </c>
      <c r="N17" s="12">
        <f>N47/[2]Main!$A$50</f>
        <v>390.87061535899704</v>
      </c>
      <c r="O17" s="12">
        <f>O47/[2]Main!$A$50</f>
        <v>400.64238074297191</v>
      </c>
      <c r="P17" s="12">
        <f>P47/[2]Main!$A$50</f>
        <v>410.65844026154616</v>
      </c>
      <c r="Q17" s="12">
        <f>Q47/[2]Main!$A$50</f>
        <v>420.92490126808474</v>
      </c>
      <c r="R17" s="12">
        <f>R47/[2]Main!$A$50</f>
        <v>431.44802379978688</v>
      </c>
      <c r="S17" s="12">
        <f>S47/[2]Main!$A$50</f>
        <v>442.23422439478151</v>
      </c>
      <c r="T17" s="12">
        <f>T47/[2]Main!$A$50</f>
        <v>453.29008000465097</v>
      </c>
      <c r="U17" s="12">
        <f>U47/[2]Main!$A$50</f>
        <v>464.6223320047672</v>
      </c>
      <c r="V17" s="12">
        <f>V47/[2]Main!$A$50</f>
        <v>476.23789030488632</v>
      </c>
      <c r="W17" s="12">
        <f>W47/[2]Main!$A$50</f>
        <v>488.14383756250839</v>
      </c>
      <c r="X17" s="12">
        <f>X47/[2]Main!$A$50</f>
        <v>500.34743350157112</v>
      </c>
      <c r="Y17" s="12">
        <f>Y47/[2]Main!$A$50</f>
        <v>512.85611933911036</v>
      </c>
      <c r="Z17" s="12">
        <f>Z47/[2]Main!$A$50</f>
        <v>525.67752232258806</v>
      </c>
      <c r="AA17" s="12">
        <f>AA47/[2]Main!$A$50</f>
        <v>538.81946038065269</v>
      </c>
      <c r="AB17" s="12">
        <f>AB47/[2]Main!$A$50</f>
        <v>552.28994689016895</v>
      </c>
      <c r="AC17" s="12">
        <f>AC47/[2]Main!$A$50</f>
        <v>566.09719556242317</v>
      </c>
      <c r="AD17" s="12">
        <f>AD47/[2]Main!$A$50</f>
        <v>580.24962545148367</v>
      </c>
      <c r="AE17" s="12">
        <f>AE47/[2]Main!$A$50</f>
        <v>594.75586608777064</v>
      </c>
      <c r="AF17" s="12">
        <f>AF47/[2]Main!$A$50</f>
        <v>609.62476273996492</v>
      </c>
      <c r="AG17" s="12">
        <f>AG47/[2]Main!$A$50</f>
        <v>624.86538180846389</v>
      </c>
      <c r="AH17" s="12">
        <f>AH47/[2]Main!$A$50</f>
        <v>640.48701635367547</v>
      </c>
      <c r="AI17" s="12">
        <f>AI47/[2]Main!$A$50</f>
        <v>656.49919176251728</v>
      </c>
      <c r="AJ17" s="12">
        <f>AJ47/[2]Main!$A$50</f>
        <v>672.91167155658025</v>
      </c>
      <c r="AK17" s="12">
        <f>AK47/[2]Main!$A$50</f>
        <v>689.73446334549453</v>
      </c>
      <c r="AL17" s="12">
        <f>AL47/[2]Main!$A$50</f>
        <v>706.97782492913188</v>
      </c>
      <c r="AM17" s="12">
        <f>AM47/[2]Main!$A$50</f>
        <v>724.65227055236005</v>
      </c>
      <c r="AN17" s="12">
        <f>AN47/[2]Main!$A$50</f>
        <v>742.76857731616906</v>
      </c>
      <c r="AO17" s="12">
        <f>AO47/[2]Main!$A$50</f>
        <v>761.33779174907329</v>
      </c>
      <c r="AP17" s="12">
        <f>AP47/[2]Main!$A$50</f>
        <v>780.37123654280015</v>
      </c>
      <c r="AQ17" s="12">
        <f>AQ47/[2]Main!$A$50</f>
        <v>799.88051745637006</v>
      </c>
      <c r="AR17" s="12">
        <f>AR47/[2]Main!$A$50</f>
        <v>819.87753039277914</v>
      </c>
      <c r="AS17" s="12">
        <f>AS47/[2]Main!$A$50</f>
        <v>840.37446865259869</v>
      </c>
      <c r="AT17" s="12">
        <f>AT47/[2]Main!$A$50</f>
        <v>861.38383036891355</v>
      </c>
      <c r="AU17" s="12">
        <f>AU47/[2]Main!$A$50</f>
        <v>882.91842612813639</v>
      </c>
      <c r="AV17" s="12">
        <f>AV47/[2]Main!$A$50</f>
        <v>904.99138678133977</v>
      </c>
      <c r="AW17" s="12">
        <f>AW47/[2]Main!$A$50</f>
        <v>927.61617145087314</v>
      </c>
      <c r="AX17" s="12">
        <f>AX47/[2]Main!$A$50</f>
        <v>950.80657573714507</v>
      </c>
      <c r="AY17" s="12">
        <f>AY47/[2]Main!$A$50</f>
        <v>974.57674013057351</v>
      </c>
      <c r="AZ17" s="12">
        <f>AZ47/[2]Main!$A$50</f>
        <v>998.94115863383786</v>
      </c>
      <c r="BA17" s="12">
        <f>BA47/[2]Main!$A$50</f>
        <v>1023.9146875996837</v>
      </c>
      <c r="BB17" s="12">
        <f>BB47/[2]Main!$A$50</f>
        <v>1049.5125547896757</v>
      </c>
      <c r="BC17" s="12">
        <f>BC47/[2]Main!$A$50</f>
        <v>1075.7503686594173</v>
      </c>
      <c r="BD17" s="12">
        <f>BD47/[2]Main!$A$50</f>
        <v>1102.6441278759028</v>
      </c>
      <c r="BE17" s="12">
        <f>BE47/[2]Main!$A$50</f>
        <v>1130.2102310728003</v>
      </c>
      <c r="BF17" s="12">
        <f>BF47/[2]Main!$A$50</f>
        <v>1158.4654868496202</v>
      </c>
      <c r="BG17" s="12">
        <f>BG47/[2]Main!$A$50</f>
        <v>1187.4271240208607</v>
      </c>
      <c r="BH17" s="12">
        <f>BH47/[2]Main!$A$50</f>
        <v>1217.1128021213822</v>
      </c>
      <c r="BI17" s="12">
        <f>BI47/[2]Main!$A$50</f>
        <v>1247.5406221744165</v>
      </c>
    </row>
    <row r="18" spans="1:61" s="1" customFormat="1" x14ac:dyDescent="0.25">
      <c r="A18" s="2" t="s">
        <v>53</v>
      </c>
      <c r="B18" s="12">
        <f>B48/[2]Main!$A$50</f>
        <v>0</v>
      </c>
      <c r="C18" s="12">
        <f>C48/[2]Main!$A$50</f>
        <v>0</v>
      </c>
      <c r="D18" s="12">
        <f>D48/[2]Main!$A$50</f>
        <v>0</v>
      </c>
      <c r="E18" s="12">
        <f>E48/[2]Main!$A$50</f>
        <v>0</v>
      </c>
      <c r="F18" s="12">
        <f>F48/[2]Main!$A$50</f>
        <v>0</v>
      </c>
      <c r="G18" s="12">
        <f>G48/[2]Main!$A$50</f>
        <v>0</v>
      </c>
      <c r="H18" s="12">
        <f>H48/[2]Main!$A$50</f>
        <v>0</v>
      </c>
      <c r="I18" s="12">
        <f>I48/[2]Main!$A$50</f>
        <v>0</v>
      </c>
      <c r="J18" s="12">
        <f>J48/[2]Main!$A$50</f>
        <v>0</v>
      </c>
      <c r="K18" s="12">
        <f>K48/[2]Main!$A$50</f>
        <v>0</v>
      </c>
      <c r="L18" s="12">
        <f>L48/[2]Main!$A$50</f>
        <v>0</v>
      </c>
      <c r="M18" s="12">
        <f>M48/[2]Main!$A$50</f>
        <v>0</v>
      </c>
      <c r="N18" s="12">
        <f>N48/[2]Main!$A$50</f>
        <v>0</v>
      </c>
      <c r="O18" s="12">
        <f>O48/[2]Main!$A$50</f>
        <v>0</v>
      </c>
      <c r="P18" s="12">
        <f>P48/[2]Main!$A$50</f>
        <v>0</v>
      </c>
      <c r="Q18" s="12">
        <f>Q48/[2]Main!$A$50</f>
        <v>0</v>
      </c>
      <c r="R18" s="12">
        <f>R48/[2]Main!$A$50</f>
        <v>0</v>
      </c>
      <c r="S18" s="12">
        <f>S48/[2]Main!$A$50</f>
        <v>0</v>
      </c>
      <c r="T18" s="12">
        <f>T48/[2]Main!$A$50</f>
        <v>0</v>
      </c>
      <c r="U18" s="12">
        <f>U48/[2]Main!$A$50</f>
        <v>0</v>
      </c>
      <c r="V18" s="12">
        <f>V48/[2]Main!$A$50</f>
        <v>0</v>
      </c>
      <c r="W18" s="12">
        <f>W48/[2]Main!$A$50</f>
        <v>0</v>
      </c>
      <c r="X18" s="12">
        <f>X48/[2]Main!$A$50</f>
        <v>0</v>
      </c>
      <c r="Y18" s="12">
        <f>Y48/[2]Main!$A$50</f>
        <v>0</v>
      </c>
      <c r="Z18" s="12">
        <f>Z48/[2]Main!$A$50</f>
        <v>0</v>
      </c>
      <c r="AA18" s="12">
        <f>AA48/[2]Main!$A$50</f>
        <v>0</v>
      </c>
      <c r="AB18" s="12">
        <f>AB48/[2]Main!$A$50</f>
        <v>0</v>
      </c>
      <c r="AC18" s="12">
        <f>AC48/[2]Main!$A$50</f>
        <v>0</v>
      </c>
      <c r="AD18" s="12">
        <f>AD48/[2]Main!$A$50</f>
        <v>0</v>
      </c>
      <c r="AE18" s="12">
        <f>AE48/[2]Main!$A$50</f>
        <v>0</v>
      </c>
      <c r="AF18" s="12">
        <f>AF48/[2]Main!$A$50</f>
        <v>0</v>
      </c>
      <c r="AG18" s="12">
        <f>AG48/[2]Main!$A$50</f>
        <v>0</v>
      </c>
      <c r="AH18" s="12">
        <f>AH48/[2]Main!$A$50</f>
        <v>0</v>
      </c>
      <c r="AI18" s="12">
        <f>AI48/[2]Main!$A$50</f>
        <v>0</v>
      </c>
      <c r="AJ18" s="12">
        <f>AJ48/[2]Main!$A$50</f>
        <v>0</v>
      </c>
      <c r="AK18" s="12">
        <f>AK48/[2]Main!$A$50</f>
        <v>0</v>
      </c>
      <c r="AL18" s="12">
        <f>AL48/[2]Main!$A$50</f>
        <v>0</v>
      </c>
      <c r="AM18" s="12">
        <f>AM48/[2]Main!$A$50</f>
        <v>0</v>
      </c>
      <c r="AN18" s="12">
        <f>AN48/[2]Main!$A$50</f>
        <v>0</v>
      </c>
      <c r="AO18" s="12">
        <f>AO48/[2]Main!$A$50</f>
        <v>0</v>
      </c>
      <c r="AP18" s="12">
        <f>AP48/[2]Main!$A$50</f>
        <v>0</v>
      </c>
      <c r="AQ18" s="12">
        <f>AQ48/[2]Main!$A$50</f>
        <v>0</v>
      </c>
      <c r="AR18" s="12">
        <f>AR48/[2]Main!$A$50</f>
        <v>0</v>
      </c>
      <c r="AS18" s="12">
        <f>AS48/[2]Main!$A$50</f>
        <v>0</v>
      </c>
      <c r="AT18" s="12">
        <f>AT48/[2]Main!$A$50</f>
        <v>0</v>
      </c>
      <c r="AU18" s="12">
        <f>AU48/[2]Main!$A$50</f>
        <v>0</v>
      </c>
      <c r="AV18" s="12">
        <f>AV48/[2]Main!$A$50</f>
        <v>0</v>
      </c>
      <c r="AW18" s="12">
        <f>AW48/[2]Main!$A$50</f>
        <v>0</v>
      </c>
      <c r="AX18" s="12">
        <f>AX48/[2]Main!$A$50</f>
        <v>0</v>
      </c>
      <c r="AY18" s="12">
        <f>AY48/[2]Main!$A$50</f>
        <v>0</v>
      </c>
      <c r="AZ18" s="12">
        <f>AZ48/[2]Main!$A$50</f>
        <v>0</v>
      </c>
      <c r="BA18" s="12">
        <f>BA48/[2]Main!$A$50</f>
        <v>0</v>
      </c>
      <c r="BB18" s="12">
        <f>BB48/[2]Main!$A$50</f>
        <v>0</v>
      </c>
      <c r="BC18" s="12">
        <f>BC48/[2]Main!$A$50</f>
        <v>0</v>
      </c>
      <c r="BD18" s="12">
        <f>BD48/[2]Main!$A$50</f>
        <v>0</v>
      </c>
      <c r="BE18" s="12">
        <f>BE48/[2]Main!$A$50</f>
        <v>0</v>
      </c>
      <c r="BF18" s="12">
        <f>BF48/[2]Main!$A$50</f>
        <v>0</v>
      </c>
      <c r="BG18" s="12">
        <f>BG48/[2]Main!$A$50</f>
        <v>0</v>
      </c>
      <c r="BH18" s="12">
        <f>BH48/[2]Main!$A$50</f>
        <v>0</v>
      </c>
      <c r="BI18" s="12">
        <f>BI48/[2]Main!$A$50</f>
        <v>0</v>
      </c>
    </row>
    <row r="19" spans="1:61" s="1" customFormat="1" x14ac:dyDescent="0.25">
      <c r="A19" s="2" t="s">
        <v>54</v>
      </c>
      <c r="B19" s="12">
        <f>B49/[2]Main!$A$50</f>
        <v>0</v>
      </c>
      <c r="C19" s="12">
        <f>C49/[2]Main!$A$50</f>
        <v>1780.5</v>
      </c>
      <c r="D19" s="12">
        <f>D49/[2]Main!$A$50</f>
        <v>1872.2028</v>
      </c>
      <c r="E19" s="12">
        <f>E49/[2]Main!$A$50</f>
        <v>0</v>
      </c>
      <c r="F19" s="12">
        <f>F49/[2]Main!$A$50</f>
        <v>0</v>
      </c>
      <c r="G19" s="12">
        <f>G49/[2]Main!$A$50</f>
        <v>0</v>
      </c>
      <c r="H19" s="12">
        <f>H49/[2]Main!$A$50</f>
        <v>0</v>
      </c>
      <c r="I19" s="12">
        <f>I49/[2]Main!$A$50</f>
        <v>0</v>
      </c>
      <c r="J19" s="12">
        <f>J49/[2]Main!$A$50</f>
        <v>0</v>
      </c>
      <c r="K19" s="12">
        <f>K49/[2]Main!$A$50</f>
        <v>0</v>
      </c>
      <c r="L19" s="12">
        <f>L49/[2]Main!$A$50</f>
        <v>0</v>
      </c>
      <c r="M19" s="12">
        <f>M49/[2]Main!$A$50</f>
        <v>0</v>
      </c>
      <c r="N19" s="12">
        <f>N49/[2]Main!$A$50</f>
        <v>0</v>
      </c>
      <c r="O19" s="12">
        <f>O49/[2]Main!$A$50</f>
        <v>0</v>
      </c>
      <c r="P19" s="12">
        <f>P49/[2]Main!$A$50</f>
        <v>0</v>
      </c>
      <c r="Q19" s="12">
        <f>Q49/[2]Main!$A$50</f>
        <v>0</v>
      </c>
      <c r="R19" s="12">
        <f>R49/[2]Main!$A$50</f>
        <v>0</v>
      </c>
      <c r="S19" s="12">
        <f>S49/[2]Main!$A$50</f>
        <v>0</v>
      </c>
      <c r="T19" s="12">
        <f>T49/[2]Main!$A$50</f>
        <v>0</v>
      </c>
      <c r="U19" s="12">
        <f>U49/[2]Main!$A$50</f>
        <v>0</v>
      </c>
      <c r="V19" s="12">
        <f>V49/[2]Main!$A$50</f>
        <v>0</v>
      </c>
      <c r="W19" s="12">
        <f>W49/[2]Main!$A$50</f>
        <v>0</v>
      </c>
      <c r="X19" s="12">
        <f>X49/[2]Main!$A$50</f>
        <v>0</v>
      </c>
      <c r="Y19" s="12">
        <f>Y49/[2]Main!$A$50</f>
        <v>0</v>
      </c>
      <c r="Z19" s="12">
        <f>Z49/[2]Main!$A$50</f>
        <v>0</v>
      </c>
      <c r="AA19" s="12">
        <f>AA49/[2]Main!$A$50</f>
        <v>0</v>
      </c>
      <c r="AB19" s="12">
        <f>AB49/[2]Main!$A$50</f>
        <v>0</v>
      </c>
      <c r="AC19" s="12">
        <f>AC49/[2]Main!$A$50</f>
        <v>0</v>
      </c>
      <c r="AD19" s="12">
        <f>AD49/[2]Main!$A$50</f>
        <v>0</v>
      </c>
      <c r="AE19" s="12">
        <f>AE49/[2]Main!$A$50</f>
        <v>0</v>
      </c>
      <c r="AF19" s="12">
        <f>AF49/[2]Main!$A$50</f>
        <v>0</v>
      </c>
      <c r="AG19" s="12">
        <f>AG49/[2]Main!$A$50</f>
        <v>0</v>
      </c>
      <c r="AH19" s="12">
        <f>AH49/[2]Main!$A$50</f>
        <v>0</v>
      </c>
      <c r="AI19" s="12">
        <f>AI49/[2]Main!$A$50</f>
        <v>0</v>
      </c>
      <c r="AJ19" s="12">
        <f>AJ49/[2]Main!$A$50</f>
        <v>0</v>
      </c>
      <c r="AK19" s="12">
        <f>AK49/[2]Main!$A$50</f>
        <v>0</v>
      </c>
      <c r="AL19" s="12">
        <f>AL49/[2]Main!$A$50</f>
        <v>0</v>
      </c>
      <c r="AM19" s="12">
        <f>AM49/[2]Main!$A$50</f>
        <v>0</v>
      </c>
      <c r="AN19" s="12">
        <f>AN49/[2]Main!$A$50</f>
        <v>0</v>
      </c>
      <c r="AO19" s="12">
        <f>AO49/[2]Main!$A$50</f>
        <v>0</v>
      </c>
      <c r="AP19" s="12">
        <f>AP49/[2]Main!$A$50</f>
        <v>0</v>
      </c>
      <c r="AQ19" s="12">
        <f>AQ49/[2]Main!$A$50</f>
        <v>0</v>
      </c>
      <c r="AR19" s="12">
        <f>AR49/[2]Main!$A$50</f>
        <v>0</v>
      </c>
      <c r="AS19" s="12">
        <f>AS49/[2]Main!$A$50</f>
        <v>0</v>
      </c>
      <c r="AT19" s="12">
        <f>AT49/[2]Main!$A$50</f>
        <v>0</v>
      </c>
      <c r="AU19" s="12">
        <f>AU49/[2]Main!$A$50</f>
        <v>0</v>
      </c>
      <c r="AV19" s="12">
        <f>AV49/[2]Main!$A$50</f>
        <v>0</v>
      </c>
      <c r="AW19" s="12">
        <f>AW49/[2]Main!$A$50</f>
        <v>0</v>
      </c>
      <c r="AX19" s="12">
        <f>AX49/[2]Main!$A$50</f>
        <v>0</v>
      </c>
      <c r="AY19" s="12">
        <f>AY49/[2]Main!$A$50</f>
        <v>0</v>
      </c>
      <c r="AZ19" s="12">
        <f>AZ49/[2]Main!$A$50</f>
        <v>0</v>
      </c>
      <c r="BA19" s="12">
        <f>BA49/[2]Main!$A$50</f>
        <v>0</v>
      </c>
      <c r="BB19" s="12">
        <f>BB49/[2]Main!$A$50</f>
        <v>0</v>
      </c>
      <c r="BC19" s="12">
        <f>BC49/[2]Main!$A$50</f>
        <v>0</v>
      </c>
      <c r="BD19" s="12">
        <f>BD49/[2]Main!$A$50</f>
        <v>0</v>
      </c>
      <c r="BE19" s="12">
        <f>BE49/[2]Main!$A$50</f>
        <v>0</v>
      </c>
      <c r="BF19" s="12">
        <f>BF49/[2]Main!$A$50</f>
        <v>0</v>
      </c>
      <c r="BG19" s="12">
        <f>BG49/[2]Main!$A$50</f>
        <v>0</v>
      </c>
      <c r="BH19" s="12">
        <f>BH49/[2]Main!$A$50</f>
        <v>0</v>
      </c>
      <c r="BI19" s="12">
        <f>BI49/[2]Main!$A$50</f>
        <v>0</v>
      </c>
    </row>
    <row r="20" spans="1:61" s="1" customFormat="1" x14ac:dyDescent="0.25">
      <c r="A20" s="2" t="s">
        <v>55</v>
      </c>
      <c r="B20" s="12">
        <f>B50/[2]Main!$A$50</f>
        <v>0</v>
      </c>
      <c r="C20" s="12">
        <f>C50/[2]Main!$A$50</f>
        <v>0</v>
      </c>
      <c r="D20" s="12">
        <f>D50/[2]Main!$A$50</f>
        <v>0</v>
      </c>
      <c r="E20" s="12">
        <f>E50/[2]Main!$A$50</f>
        <v>0</v>
      </c>
      <c r="F20" s="12">
        <f>F50/[2]Main!$A$50</f>
        <v>0</v>
      </c>
      <c r="G20" s="12">
        <f>G50/[2]Main!$A$50</f>
        <v>0</v>
      </c>
      <c r="H20" s="12">
        <f>H50/[2]Main!$A$50</f>
        <v>0</v>
      </c>
      <c r="I20" s="12">
        <f>I50/[2]Main!$A$50</f>
        <v>0</v>
      </c>
      <c r="J20" s="12">
        <f>J50/[2]Main!$A$50</f>
        <v>0</v>
      </c>
      <c r="K20" s="12">
        <f>K50/[2]Main!$A$50</f>
        <v>0</v>
      </c>
      <c r="L20" s="12">
        <f>L50/[2]Main!$A$50</f>
        <v>0</v>
      </c>
      <c r="M20" s="12">
        <f>M50/[2]Main!$A$50</f>
        <v>0</v>
      </c>
      <c r="N20" s="12">
        <f>N50/[2]Main!$A$50</f>
        <v>0</v>
      </c>
      <c r="O20" s="12">
        <f>O50/[2]Main!$A$50</f>
        <v>0</v>
      </c>
      <c r="P20" s="12">
        <f>P50/[2]Main!$A$50</f>
        <v>0</v>
      </c>
      <c r="Q20" s="12">
        <f>Q50/[2]Main!$A$50</f>
        <v>0</v>
      </c>
      <c r="R20" s="12">
        <f>R50/[2]Main!$A$50</f>
        <v>0</v>
      </c>
      <c r="S20" s="12">
        <f>S50/[2]Main!$A$50</f>
        <v>0</v>
      </c>
      <c r="T20" s="12">
        <f>T50/[2]Main!$A$50</f>
        <v>0</v>
      </c>
      <c r="U20" s="12">
        <f>U50/[2]Main!$A$50</f>
        <v>0</v>
      </c>
      <c r="V20" s="12">
        <f>V50/[2]Main!$A$50</f>
        <v>0</v>
      </c>
      <c r="W20" s="12">
        <f>W50/[2]Main!$A$50</f>
        <v>0</v>
      </c>
      <c r="X20" s="12">
        <f>X50/[2]Main!$A$50</f>
        <v>0</v>
      </c>
      <c r="Y20" s="12">
        <f>Y50/[2]Main!$A$50</f>
        <v>0</v>
      </c>
      <c r="Z20" s="12">
        <f>Z50/[2]Main!$A$50</f>
        <v>0</v>
      </c>
      <c r="AA20" s="12">
        <f>AA50/[2]Main!$A$50</f>
        <v>0</v>
      </c>
      <c r="AB20" s="12">
        <f>AB50/[2]Main!$A$50</f>
        <v>0</v>
      </c>
      <c r="AC20" s="12">
        <f>AC50/[2]Main!$A$50</f>
        <v>0</v>
      </c>
      <c r="AD20" s="12">
        <f>AD50/[2]Main!$A$50</f>
        <v>0</v>
      </c>
      <c r="AE20" s="12">
        <f>AE50/[2]Main!$A$50</f>
        <v>0</v>
      </c>
      <c r="AF20" s="12">
        <f>AF50/[2]Main!$A$50</f>
        <v>0</v>
      </c>
      <c r="AG20" s="12">
        <f>AG50/[2]Main!$A$50</f>
        <v>0</v>
      </c>
      <c r="AH20" s="12">
        <f>AH50/[2]Main!$A$50</f>
        <v>0</v>
      </c>
      <c r="AI20" s="12">
        <f>AI50/[2]Main!$A$50</f>
        <v>0</v>
      </c>
      <c r="AJ20" s="12">
        <f>AJ50/[2]Main!$A$50</f>
        <v>0</v>
      </c>
      <c r="AK20" s="12">
        <f>AK50/[2]Main!$A$50</f>
        <v>0</v>
      </c>
      <c r="AL20" s="12">
        <f>AL50/[2]Main!$A$50</f>
        <v>0</v>
      </c>
      <c r="AM20" s="12">
        <f>AM50/[2]Main!$A$50</f>
        <v>0</v>
      </c>
      <c r="AN20" s="12">
        <f>AN50/[2]Main!$A$50</f>
        <v>0</v>
      </c>
      <c r="AO20" s="12">
        <f>AO50/[2]Main!$A$50</f>
        <v>0</v>
      </c>
      <c r="AP20" s="12">
        <f>AP50/[2]Main!$A$50</f>
        <v>0</v>
      </c>
      <c r="AQ20" s="12">
        <f>AQ50/[2]Main!$A$50</f>
        <v>0</v>
      </c>
      <c r="AR20" s="12">
        <f>AR50/[2]Main!$A$50</f>
        <v>0</v>
      </c>
      <c r="AS20" s="12">
        <f>AS50/[2]Main!$A$50</f>
        <v>0</v>
      </c>
      <c r="AT20" s="12">
        <f>AT50/[2]Main!$A$50</f>
        <v>0</v>
      </c>
      <c r="AU20" s="12">
        <f>AU50/[2]Main!$A$50</f>
        <v>0</v>
      </c>
      <c r="AV20" s="12">
        <f>AV50/[2]Main!$A$50</f>
        <v>0</v>
      </c>
      <c r="AW20" s="12">
        <f>AW50/[2]Main!$A$50</f>
        <v>0</v>
      </c>
      <c r="AX20" s="12">
        <f>AX50/[2]Main!$A$50</f>
        <v>0</v>
      </c>
      <c r="AY20" s="12">
        <f>AY50/[2]Main!$A$50</f>
        <v>0</v>
      </c>
      <c r="AZ20" s="12">
        <f>AZ50/[2]Main!$A$50</f>
        <v>0</v>
      </c>
      <c r="BA20" s="12">
        <f>BA50/[2]Main!$A$50</f>
        <v>0</v>
      </c>
      <c r="BB20" s="12">
        <f>BB50/[2]Main!$A$50</f>
        <v>0</v>
      </c>
      <c r="BC20" s="12">
        <f>BC50/[2]Main!$A$50</f>
        <v>0</v>
      </c>
      <c r="BD20" s="12">
        <f>BD50/[2]Main!$A$50</f>
        <v>0</v>
      </c>
      <c r="BE20" s="12">
        <f>BE50/[2]Main!$A$50</f>
        <v>0</v>
      </c>
      <c r="BF20" s="12">
        <f>BF50/[2]Main!$A$50</f>
        <v>0</v>
      </c>
      <c r="BG20" s="12">
        <f>BG50/[2]Main!$A$50</f>
        <v>0</v>
      </c>
      <c r="BH20" s="12">
        <f>BH50/[2]Main!$A$50</f>
        <v>0</v>
      </c>
      <c r="BI20" s="12">
        <f>BI50/[2]Main!$A$50</f>
        <v>0</v>
      </c>
    </row>
    <row r="21" spans="1:61" s="1" customFormat="1" x14ac:dyDescent="0.25">
      <c r="A21" s="2" t="s">
        <v>56</v>
      </c>
      <c r="B21" s="12">
        <f>B51/[2]Main!$A$50</f>
        <v>1715</v>
      </c>
      <c r="C21" s="12">
        <f>C51/[2]Main!$A$50</f>
        <v>5879.5959999999995</v>
      </c>
      <c r="D21" s="12">
        <f>D51/[2]Main!$A$50</f>
        <v>12047.908439999996</v>
      </c>
      <c r="E21" s="12">
        <f>E51/[2]Main!$A$50</f>
        <v>10445.508822049998</v>
      </c>
      <c r="F21" s="12">
        <f>F51/[2]Main!$A$50</f>
        <v>11904.482695112321</v>
      </c>
      <c r="G21" s="12">
        <f>G51/[2]Main!$A$50</f>
        <v>12682.782024003262</v>
      </c>
      <c r="H21" s="12">
        <f>H51/[2]Main!$A$50</f>
        <v>7226.9663379443246</v>
      </c>
      <c r="I21" s="12">
        <f>I51/[2]Main!$A$50</f>
        <v>8236.8830829736835</v>
      </c>
      <c r="J21" s="12">
        <f>J51/[2]Main!$A$50</f>
        <v>28022.944597669877</v>
      </c>
      <c r="K21" s="12">
        <f>K51/[2]Main!$A$50</f>
        <v>8108.0026937183593</v>
      </c>
      <c r="L21" s="12">
        <f>L51/[2]Main!$A$50</f>
        <v>9137.1287999395645</v>
      </c>
      <c r="M21" s="12">
        <f>M51/[2]Main!$A$50</f>
        <v>7987.8484302931438</v>
      </c>
      <c r="N21" s="12">
        <f>N51/[2]Main!$A$50</f>
        <v>3216.8940303110144</v>
      </c>
      <c r="O21" s="12">
        <f>O51/[2]Main!$A$50</f>
        <v>23322.331313199775</v>
      </c>
      <c r="P21" s="12">
        <f>P51/[2]Main!$A$50</f>
        <v>3425.2401550756422</v>
      </c>
      <c r="Q21" s="12">
        <f>Q51/[2]Main!$A$50</f>
        <v>3320.6848826494647</v>
      </c>
      <c r="R21" s="12">
        <f>R51/[2]Main!$A$50</f>
        <v>3421.9505616135775</v>
      </c>
      <c r="S21" s="12">
        <f>S51/[2]Main!$A$50</f>
        <v>3529.9153605258912</v>
      </c>
      <c r="T21" s="12">
        <f>T51/[2]Main!$A$50</f>
        <v>3638.8572528910468</v>
      </c>
      <c r="U21" s="12">
        <f>U51/[2]Main!$A$50</f>
        <v>43748.856520569338</v>
      </c>
      <c r="V21" s="12">
        <f>V51/[2]Main!$A$50</f>
        <v>3662.2501926423479</v>
      </c>
      <c r="W21" s="12">
        <f>W51/[2]Main!$A$50</f>
        <v>3771.5035050135402</v>
      </c>
      <c r="X21" s="12">
        <f>X51/[2]Main!$A$50</f>
        <v>3889.1372803719155</v>
      </c>
      <c r="Y21" s="12">
        <f>Y51/[2]Main!$A$50</f>
        <v>4011.8449690653997</v>
      </c>
      <c r="Z21" s="12">
        <f>Z51/[2]Main!$A$50</f>
        <v>44131.904732936258</v>
      </c>
      <c r="AA21" s="12">
        <f>AA51/[2]Main!$A$50</f>
        <v>1543.4563930908553</v>
      </c>
      <c r="AB21" s="12">
        <f>AB51/[2]Main!$A$50</f>
        <v>1600.3968494915143</v>
      </c>
      <c r="AC21" s="12">
        <f>AC51/[2]Main!$A$50</f>
        <v>1663.7803709483967</v>
      </c>
      <c r="AD21" s="12">
        <f>AD51/[2]Main!$A$50</f>
        <v>1722.1259603794888</v>
      </c>
      <c r="AE21" s="12">
        <f>AE51/[2]Main!$A$50</f>
        <v>41785.144059576538</v>
      </c>
      <c r="AF21" s="12">
        <f>AF51/[2]Main!$A$50</f>
        <v>1848.1903276139944</v>
      </c>
      <c r="AG21" s="12">
        <f>AG51/[2]Main!$A$50</f>
        <v>1913.2731940160804</v>
      </c>
      <c r="AH21" s="12">
        <f>AH51/[2]Main!$A$50</f>
        <v>1962.8250292813257</v>
      </c>
      <c r="AI21" s="12">
        <f>AI51/[2]Main!$A$50</f>
        <v>2012.9975334822479</v>
      </c>
      <c r="AJ21" s="12">
        <f>AJ51/[2]Main!$A$50</f>
        <v>2066.4848630250076</v>
      </c>
      <c r="AK21" s="12">
        <f>AK51/[2]Main!$A$50</f>
        <v>2118.6100490271842</v>
      </c>
      <c r="AL21" s="12">
        <f>AL51/[2]Main!$A$50</f>
        <v>2172.0499412900767</v>
      </c>
      <c r="AM21" s="12">
        <f>AM51/[2]Main!$A$50</f>
        <v>2226.3511898223273</v>
      </c>
      <c r="AN21" s="12">
        <f>AN51/[2]Main!$A$50</f>
        <v>2282.0099695678855</v>
      </c>
      <c r="AO21" s="12">
        <f>AO51/[2]Main!$A$50</f>
        <v>2339.0602188070807</v>
      </c>
      <c r="AP21" s="12">
        <f>AP51/[2]Main!$A$50</f>
        <v>2397.53672427726</v>
      </c>
      <c r="AQ21" s="12">
        <f>AQ51/[2]Main!$A$50</f>
        <v>2457.4751423841922</v>
      </c>
      <c r="AR21" s="12">
        <f>AR51/[2]Main!$A$50</f>
        <v>2518.9120209437983</v>
      </c>
      <c r="AS21" s="12">
        <f>AS51/[2]Main!$A$50</f>
        <v>2581.8848214673903</v>
      </c>
      <c r="AT21" s="12">
        <f>AT51/[2]Main!$A$50</f>
        <v>41174.431942004077</v>
      </c>
      <c r="AU21" s="12">
        <f>AU51/[2]Main!$A$50</f>
        <v>2712.5927405541761</v>
      </c>
      <c r="AV21" s="12">
        <f>AV51/[2]Main!$A$50</f>
        <v>2780.4075590680318</v>
      </c>
      <c r="AW21" s="12">
        <f>AW51/[2]Main!$A$50</f>
        <v>2849.9177480447329</v>
      </c>
      <c r="AX21" s="12">
        <f>AX51/[2]Main!$A$50</f>
        <v>2921.1656917458513</v>
      </c>
      <c r="AY21" s="12">
        <f>AY51/[2]Main!$A$50</f>
        <v>2994.1948340394943</v>
      </c>
      <c r="AZ21" s="12">
        <f>AZ51/[2]Main!$A$50</f>
        <v>3069.0497048904786</v>
      </c>
      <c r="BA21" s="12">
        <f>BA51/[2]Main!$A$50</f>
        <v>3145.7759475127423</v>
      </c>
      <c r="BB21" s="12">
        <f>BB51/[2]Main!$A$50</f>
        <v>3224.4203462005594</v>
      </c>
      <c r="BC21" s="12">
        <f>BC51/[2]Main!$A$50</f>
        <v>3305.0308548555745</v>
      </c>
      <c r="BD21" s="12">
        <f>BD51/[2]Main!$A$50</f>
        <v>3387.6566262269653</v>
      </c>
      <c r="BE21" s="12">
        <f>BE51/[2]Main!$A$50</f>
        <v>3472.348041882638</v>
      </c>
      <c r="BF21" s="12">
        <f>BF51/[2]Main!$A$50</f>
        <v>3559.1567429297047</v>
      </c>
      <c r="BG21" s="12">
        <f>BG51/[2]Main!$A$50</f>
        <v>3648.1356615029499</v>
      </c>
      <c r="BH21" s="12">
        <f>BH51/[2]Main!$A$50</f>
        <v>3739.3390530405195</v>
      </c>
      <c r="BI21" s="12">
        <f>BI51/[2]Main!$A$50</f>
        <v>0</v>
      </c>
    </row>
    <row r="22" spans="1:61" s="1" customFormat="1" x14ac:dyDescent="0.25">
      <c r="A22" s="6" t="s">
        <v>57</v>
      </c>
      <c r="B22" s="14">
        <f t="shared" ref="B22:BI22" si="5">SUM(B16:B21)</f>
        <v>7589.7669999999998</v>
      </c>
      <c r="C22" s="14">
        <f t="shared" si="5"/>
        <v>14311.156999999999</v>
      </c>
      <c r="D22" s="14">
        <f t="shared" si="5"/>
        <v>21474.194574999994</v>
      </c>
      <c r="E22" s="14">
        <f t="shared" si="5"/>
        <v>18070.763313924996</v>
      </c>
      <c r="F22" s="14">
        <f t="shared" si="5"/>
        <v>19140.351812609195</v>
      </c>
      <c r="G22" s="14">
        <f t="shared" si="5"/>
        <v>20112.700903842244</v>
      </c>
      <c r="H22" s="14">
        <f t="shared" si="5"/>
        <v>14750.956539978608</v>
      </c>
      <c r="I22" s="14">
        <f t="shared" si="5"/>
        <v>15948.973040058825</v>
      </c>
      <c r="J22" s="14">
        <f t="shared" si="5"/>
        <v>15927.836803682147</v>
      </c>
      <c r="K22" s="14">
        <f t="shared" si="5"/>
        <v>16210.517204880935</v>
      </c>
      <c r="L22" s="14">
        <f t="shared" si="5"/>
        <v>16326.097337638974</v>
      </c>
      <c r="M22" s="14">
        <f t="shared" si="5"/>
        <v>15356.541181435037</v>
      </c>
      <c r="N22" s="14">
        <f t="shared" si="5"/>
        <v>10769.804100231455</v>
      </c>
      <c r="O22" s="14">
        <f t="shared" si="5"/>
        <v>11064.064134868226</v>
      </c>
      <c r="P22" s="14">
        <f t="shared" si="5"/>
        <v>11360.516297285805</v>
      </c>
      <c r="Q22" s="14">
        <f t="shared" si="5"/>
        <v>11454.342928414881</v>
      </c>
      <c r="R22" s="14">
        <f t="shared" si="5"/>
        <v>11758.950058523127</v>
      </c>
      <c r="S22" s="14">
        <f t="shared" si="5"/>
        <v>12075.339844858179</v>
      </c>
      <c r="T22" s="14">
        <f t="shared" si="5"/>
        <v>12397.917349331641</v>
      </c>
      <c r="U22" s="14">
        <f t="shared" si="5"/>
        <v>12726.893119420951</v>
      </c>
      <c r="V22" s="14">
        <f t="shared" si="5"/>
        <v>12864.737706465246</v>
      </c>
      <c r="W22" s="14">
        <f t="shared" si="5"/>
        <v>13204.053206682009</v>
      </c>
      <c r="X22" s="14">
        <f t="shared" si="5"/>
        <v>13557.500724582094</v>
      </c>
      <c r="Y22" s="14">
        <f t="shared" si="5"/>
        <v>13921.917499380832</v>
      </c>
      <c r="Z22" s="14">
        <f t="shared" si="5"/>
        <v>14289.729076509575</v>
      </c>
      <c r="AA22" s="14">
        <f t="shared" si="5"/>
        <v>11955.226345253504</v>
      </c>
      <c r="AB22" s="14">
        <f t="shared" si="5"/>
        <v>12272.461050458231</v>
      </c>
      <c r="AC22" s="14">
        <f t="shared" si="5"/>
        <v>12602.646176939279</v>
      </c>
      <c r="AD22" s="14">
        <f t="shared" si="5"/>
        <v>12934.463411520141</v>
      </c>
      <c r="AE22" s="14">
        <f t="shared" si="5"/>
        <v>13277.789946995708</v>
      </c>
      <c r="AF22" s="14">
        <f t="shared" si="5"/>
        <v>13628.15236221864</v>
      </c>
      <c r="AG22" s="14">
        <f t="shared" si="5"/>
        <v>13987.734279485843</v>
      </c>
      <c r="AH22" s="14">
        <f t="shared" si="5"/>
        <v>14339.147641887832</v>
      </c>
      <c r="AI22" s="14">
        <f t="shared" si="5"/>
        <v>14698.728211403914</v>
      </c>
      <c r="AJ22" s="14">
        <f t="shared" si="5"/>
        <v>15069.358807894712</v>
      </c>
      <c r="AK22" s="14">
        <f t="shared" si="5"/>
        <v>15446.55584251863</v>
      </c>
      <c r="AL22" s="14">
        <f t="shared" si="5"/>
        <v>15833.194379618808</v>
      </c>
      <c r="AM22" s="14">
        <f t="shared" si="5"/>
        <v>16229.024239109278</v>
      </c>
      <c r="AN22" s="14">
        <f t="shared" si="5"/>
        <v>16634.749845087004</v>
      </c>
      <c r="AO22" s="14">
        <f t="shared" si="5"/>
        <v>17050.618591214181</v>
      </c>
      <c r="AP22" s="14">
        <f t="shared" si="5"/>
        <v>17476.884055994535</v>
      </c>
      <c r="AQ22" s="14">
        <f t="shared" si="5"/>
        <v>17913.8061573944</v>
      </c>
      <c r="AR22" s="14">
        <f t="shared" si="5"/>
        <v>18361.651311329257</v>
      </c>
      <c r="AS22" s="14">
        <f t="shared" si="5"/>
        <v>18820.692594112486</v>
      </c>
      <c r="AT22" s="14">
        <f t="shared" si="5"/>
        <v>19291.209908965298</v>
      </c>
      <c r="AU22" s="14">
        <f t="shared" si="5"/>
        <v>19773.49015668943</v>
      </c>
      <c r="AV22" s="14">
        <f t="shared" si="5"/>
        <v>20267.827410606667</v>
      </c>
      <c r="AW22" s="14">
        <f t="shared" si="5"/>
        <v>20774.523095871831</v>
      </c>
      <c r="AX22" s="14">
        <f t="shared" si="5"/>
        <v>21293.88617326862</v>
      </c>
      <c r="AY22" s="14">
        <f t="shared" si="5"/>
        <v>21826.233327600341</v>
      </c>
      <c r="AZ22" s="14">
        <f t="shared" si="5"/>
        <v>22371.889160790342</v>
      </c>
      <c r="BA22" s="14">
        <f t="shared" si="5"/>
        <v>22931.1863898101</v>
      </c>
      <c r="BB22" s="14">
        <f t="shared" si="5"/>
        <v>23504.466049555351</v>
      </c>
      <c r="BC22" s="14">
        <f t="shared" si="5"/>
        <v>24092.077700794231</v>
      </c>
      <c r="BD22" s="14">
        <f t="shared" si="5"/>
        <v>24694.379643314085</v>
      </c>
      <c r="BE22" s="14">
        <f t="shared" si="5"/>
        <v>25311.739134396936</v>
      </c>
      <c r="BF22" s="14">
        <f t="shared" si="5"/>
        <v>25944.532612756862</v>
      </c>
      <c r="BG22" s="14">
        <f t="shared" si="5"/>
        <v>26593.145928075781</v>
      </c>
      <c r="BH22" s="14">
        <f t="shared" si="5"/>
        <v>27257.974576277673</v>
      </c>
      <c r="BI22" s="14">
        <f t="shared" si="5"/>
        <v>11549.469433756612</v>
      </c>
    </row>
    <row r="23" spans="1:61" s="1" customFormat="1" ht="8.25" customHeight="1" x14ac:dyDescent="0.25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s="1" customFormat="1" x14ac:dyDescent="0.25">
      <c r="A24" s="6" t="s">
        <v>58</v>
      </c>
      <c r="B24" s="14">
        <f t="shared" ref="B24:BI24" si="6">+B22+B14</f>
        <v>0</v>
      </c>
      <c r="C24" s="14">
        <f t="shared" si="6"/>
        <v>0</v>
      </c>
      <c r="D24" s="14">
        <f t="shared" si="6"/>
        <v>0</v>
      </c>
      <c r="E24" s="14">
        <f t="shared" si="6"/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14">
        <f t="shared" si="6"/>
        <v>0</v>
      </c>
      <c r="P24" s="14">
        <f t="shared" si="6"/>
        <v>0</v>
      </c>
      <c r="Q24" s="14">
        <f t="shared" si="6"/>
        <v>0</v>
      </c>
      <c r="R24" s="14">
        <f t="shared" si="6"/>
        <v>0</v>
      </c>
      <c r="S24" s="14">
        <f t="shared" si="6"/>
        <v>0</v>
      </c>
      <c r="T24" s="14">
        <f t="shared" si="6"/>
        <v>0</v>
      </c>
      <c r="U24" s="14">
        <f t="shared" si="6"/>
        <v>0</v>
      </c>
      <c r="V24" s="14">
        <f t="shared" si="6"/>
        <v>0</v>
      </c>
      <c r="W24" s="14">
        <f t="shared" si="6"/>
        <v>0</v>
      </c>
      <c r="X24" s="14">
        <f t="shared" si="6"/>
        <v>0</v>
      </c>
      <c r="Y24" s="14">
        <f t="shared" si="6"/>
        <v>0</v>
      </c>
      <c r="Z24" s="14">
        <f t="shared" si="6"/>
        <v>0</v>
      </c>
      <c r="AA24" s="14">
        <f t="shared" si="6"/>
        <v>0</v>
      </c>
      <c r="AB24" s="14">
        <f t="shared" si="6"/>
        <v>0</v>
      </c>
      <c r="AC24" s="14">
        <f t="shared" si="6"/>
        <v>0</v>
      </c>
      <c r="AD24" s="14">
        <f t="shared" si="6"/>
        <v>0</v>
      </c>
      <c r="AE24" s="14">
        <f t="shared" si="6"/>
        <v>0</v>
      </c>
      <c r="AF24" s="14">
        <f t="shared" si="6"/>
        <v>0</v>
      </c>
      <c r="AG24" s="14">
        <f t="shared" si="6"/>
        <v>0</v>
      </c>
      <c r="AH24" s="14">
        <f t="shared" si="6"/>
        <v>0</v>
      </c>
      <c r="AI24" s="14">
        <f t="shared" si="6"/>
        <v>0</v>
      </c>
      <c r="AJ24" s="14">
        <f t="shared" si="6"/>
        <v>0</v>
      </c>
      <c r="AK24" s="14">
        <f t="shared" si="6"/>
        <v>0</v>
      </c>
      <c r="AL24" s="14">
        <f t="shared" si="6"/>
        <v>0</v>
      </c>
      <c r="AM24" s="14">
        <f t="shared" si="6"/>
        <v>0</v>
      </c>
      <c r="AN24" s="14">
        <f t="shared" si="6"/>
        <v>0</v>
      </c>
      <c r="AO24" s="14">
        <f t="shared" si="6"/>
        <v>0</v>
      </c>
      <c r="AP24" s="14">
        <f t="shared" si="6"/>
        <v>0</v>
      </c>
      <c r="AQ24" s="14">
        <f t="shared" si="6"/>
        <v>0</v>
      </c>
      <c r="AR24" s="14">
        <f t="shared" si="6"/>
        <v>0</v>
      </c>
      <c r="AS24" s="14">
        <f t="shared" si="6"/>
        <v>0</v>
      </c>
      <c r="AT24" s="14">
        <f t="shared" si="6"/>
        <v>0</v>
      </c>
      <c r="AU24" s="14">
        <f t="shared" si="6"/>
        <v>0</v>
      </c>
      <c r="AV24" s="14">
        <f t="shared" si="6"/>
        <v>0</v>
      </c>
      <c r="AW24" s="14">
        <f t="shared" si="6"/>
        <v>0</v>
      </c>
      <c r="AX24" s="14">
        <f t="shared" si="6"/>
        <v>0</v>
      </c>
      <c r="AY24" s="14">
        <f t="shared" si="6"/>
        <v>0</v>
      </c>
      <c r="AZ24" s="14">
        <f t="shared" si="6"/>
        <v>0</v>
      </c>
      <c r="BA24" s="14">
        <f t="shared" si="6"/>
        <v>0</v>
      </c>
      <c r="BB24" s="14">
        <f t="shared" si="6"/>
        <v>0</v>
      </c>
      <c r="BC24" s="14">
        <f t="shared" si="6"/>
        <v>0</v>
      </c>
      <c r="BD24" s="14">
        <f t="shared" si="6"/>
        <v>0</v>
      </c>
      <c r="BE24" s="14">
        <f t="shared" si="6"/>
        <v>0</v>
      </c>
      <c r="BF24" s="14">
        <f t="shared" si="6"/>
        <v>0</v>
      </c>
      <c r="BG24" s="14">
        <f t="shared" si="6"/>
        <v>0</v>
      </c>
      <c r="BH24" s="14">
        <f t="shared" si="6"/>
        <v>0</v>
      </c>
      <c r="BI24" s="14">
        <f t="shared" si="6"/>
        <v>0</v>
      </c>
    </row>
    <row r="25" spans="1:61" s="1" customFormat="1" ht="6.75" customHeight="1" x14ac:dyDescent="0.25">
      <c r="A25" s="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s="1" customFormat="1" x14ac:dyDescent="0.25">
      <c r="A26" s="6" t="s">
        <v>59</v>
      </c>
      <c r="B26" s="14">
        <f>B56/[2]Main!$A$50</f>
        <v>0</v>
      </c>
      <c r="C26" s="14">
        <f>C56/[2]Main!$A$50</f>
        <v>0</v>
      </c>
      <c r="D26" s="14">
        <f>D56/[2]Main!$A$50</f>
        <v>0</v>
      </c>
      <c r="E26" s="14">
        <f>E56/[2]Main!$A$50</f>
        <v>0</v>
      </c>
      <c r="F26" s="14">
        <f>F56/[2]Main!$A$50</f>
        <v>0</v>
      </c>
      <c r="G26" s="14">
        <f>G56/[2]Main!$A$50</f>
        <v>0</v>
      </c>
      <c r="H26" s="14">
        <f>H56/[2]Main!$A$50</f>
        <v>0</v>
      </c>
      <c r="I26" s="14">
        <f>I56/[2]Main!$A$50</f>
        <v>0</v>
      </c>
      <c r="J26" s="14">
        <f>J56/[2]Main!$A$50</f>
        <v>0</v>
      </c>
      <c r="K26" s="14">
        <f>K56/[2]Main!$A$50</f>
        <v>0</v>
      </c>
      <c r="L26" s="14">
        <f>L56/[2]Main!$A$50</f>
        <v>0</v>
      </c>
      <c r="M26" s="14">
        <f>M56/[2]Main!$A$50</f>
        <v>0</v>
      </c>
      <c r="N26" s="14">
        <f>N56/[2]Main!$A$50</f>
        <v>0</v>
      </c>
      <c r="O26" s="14">
        <f>O56/[2]Main!$A$50</f>
        <v>0</v>
      </c>
      <c r="P26" s="14">
        <f>P56/[2]Main!$A$50</f>
        <v>0</v>
      </c>
      <c r="Q26" s="14">
        <f>Q56/[2]Main!$A$50</f>
        <v>0</v>
      </c>
      <c r="R26" s="14">
        <f>R56/[2]Main!$A$50</f>
        <v>0</v>
      </c>
      <c r="S26" s="14">
        <f>S56/[2]Main!$A$50</f>
        <v>0</v>
      </c>
      <c r="T26" s="14">
        <f>T56/[2]Main!$A$50</f>
        <v>0</v>
      </c>
      <c r="U26" s="14">
        <f>U56/[2]Main!$A$50</f>
        <v>0</v>
      </c>
      <c r="V26" s="14">
        <f>V56/[2]Main!$A$50</f>
        <v>0</v>
      </c>
      <c r="W26" s="14">
        <f>W56/[2]Main!$A$50</f>
        <v>0</v>
      </c>
      <c r="X26" s="14">
        <f>X56/[2]Main!$A$50</f>
        <v>0</v>
      </c>
      <c r="Y26" s="14">
        <f>Y56/[2]Main!$A$50</f>
        <v>0</v>
      </c>
      <c r="Z26" s="14">
        <f>Z56/[2]Main!$A$50</f>
        <v>0</v>
      </c>
      <c r="AA26" s="14">
        <f>AA56/[2]Main!$A$50</f>
        <v>0</v>
      </c>
      <c r="AB26" s="14">
        <f>AB56/[2]Main!$A$50</f>
        <v>0</v>
      </c>
      <c r="AC26" s="14">
        <f>AC56/[2]Main!$A$50</f>
        <v>0</v>
      </c>
      <c r="AD26" s="14">
        <f>AD56/[2]Main!$A$50</f>
        <v>0</v>
      </c>
      <c r="AE26" s="14">
        <f>AE56/[2]Main!$A$50</f>
        <v>0</v>
      </c>
      <c r="AF26" s="14">
        <f>AF56/[2]Main!$A$50</f>
        <v>0</v>
      </c>
      <c r="AG26" s="14">
        <f>AG56/[2]Main!$A$50</f>
        <v>0</v>
      </c>
      <c r="AH26" s="14">
        <f>AH56/[2]Main!$A$50</f>
        <v>0</v>
      </c>
      <c r="AI26" s="14">
        <f>AI56/[2]Main!$A$50</f>
        <v>0</v>
      </c>
      <c r="AJ26" s="14">
        <f>AJ56/[2]Main!$A$50</f>
        <v>0</v>
      </c>
      <c r="AK26" s="14">
        <f>AK56/[2]Main!$A$50</f>
        <v>0</v>
      </c>
      <c r="AL26" s="14">
        <f>AL56/[2]Main!$A$50</f>
        <v>0</v>
      </c>
      <c r="AM26" s="14">
        <f>AM56/[2]Main!$A$50</f>
        <v>0</v>
      </c>
      <c r="AN26" s="14">
        <f>AN56/[2]Main!$A$50</f>
        <v>0</v>
      </c>
      <c r="AO26" s="14">
        <f>AO56/[2]Main!$A$50</f>
        <v>0</v>
      </c>
      <c r="AP26" s="14">
        <f>AP56/[2]Main!$A$50</f>
        <v>0</v>
      </c>
      <c r="AQ26" s="14">
        <f>AQ56/[2]Main!$A$50</f>
        <v>0</v>
      </c>
      <c r="AR26" s="14">
        <f>AR56/[2]Main!$A$50</f>
        <v>0</v>
      </c>
      <c r="AS26" s="14">
        <f>AS56/[2]Main!$A$50</f>
        <v>0</v>
      </c>
      <c r="AT26" s="14">
        <f>AT56/[2]Main!$A$50</f>
        <v>0</v>
      </c>
      <c r="AU26" s="14">
        <f>AU56/[2]Main!$A$50</f>
        <v>0</v>
      </c>
      <c r="AV26" s="14">
        <f>AV56/[2]Main!$A$50</f>
        <v>0</v>
      </c>
      <c r="AW26" s="14">
        <f>AW56/[2]Main!$A$50</f>
        <v>0</v>
      </c>
      <c r="AX26" s="14">
        <f>AX56/[2]Main!$A$50</f>
        <v>0</v>
      </c>
      <c r="AY26" s="14">
        <f>AY56/[2]Main!$A$50</f>
        <v>0</v>
      </c>
      <c r="AZ26" s="14">
        <f>AZ56/[2]Main!$A$50</f>
        <v>0</v>
      </c>
      <c r="BA26" s="14">
        <f>BA56/[2]Main!$A$50</f>
        <v>0</v>
      </c>
      <c r="BB26" s="14">
        <f>BB56/[2]Main!$A$50</f>
        <v>0</v>
      </c>
      <c r="BC26" s="14">
        <f>BC56/[2]Main!$A$50</f>
        <v>0</v>
      </c>
      <c r="BD26" s="14">
        <f>BD56/[2]Main!$A$50</f>
        <v>0</v>
      </c>
      <c r="BE26" s="14">
        <f>BE56/[2]Main!$A$50</f>
        <v>0</v>
      </c>
      <c r="BF26" s="14">
        <f>BF56/[2]Main!$A$50</f>
        <v>0</v>
      </c>
      <c r="BG26" s="14">
        <f>BG56/[2]Main!$A$50</f>
        <v>0</v>
      </c>
      <c r="BH26" s="14">
        <f>BH56/[2]Main!$A$50</f>
        <v>0</v>
      </c>
      <c r="BI26" s="14">
        <f>BI56/[2]Main!$A$50</f>
        <v>0</v>
      </c>
    </row>
    <row r="27" spans="1:61" s="1" customFormat="1" ht="12.75" customHeight="1" x14ac:dyDescent="0.25">
      <c r="B27" s="50" t="str">
        <f>[2]Funding!B18</f>
        <v/>
      </c>
      <c r="C27" s="50" t="str">
        <f>[2]Funding!C18</f>
        <v/>
      </c>
      <c r="D27" s="50" t="str">
        <f>[2]Funding!D18</f>
        <v/>
      </c>
      <c r="E27" s="50" t="str">
        <f>[2]Funding!E18</f>
        <v/>
      </c>
      <c r="F27" s="50" t="str">
        <f>[2]Funding!F18</f>
        <v/>
      </c>
      <c r="G27" s="50" t="str">
        <f>[2]Funding!G18</f>
        <v/>
      </c>
      <c r="H27" s="50" t="str">
        <f>[2]Funding!H18</f>
        <v/>
      </c>
      <c r="I27" s="50" t="str">
        <f>[2]Funding!I18</f>
        <v/>
      </c>
      <c r="J27" s="50" t="str">
        <f>[2]Funding!J18</f>
        <v/>
      </c>
      <c r="K27" s="50" t="str">
        <f>[2]Funding!K18</f>
        <v/>
      </c>
      <c r="L27" s="50" t="str">
        <f>[2]Funding!L18</f>
        <v/>
      </c>
      <c r="M27" s="50" t="str">
        <f>[2]Funding!M18</f>
        <v/>
      </c>
      <c r="N27" s="50" t="str">
        <f>[2]Funding!N18</f>
        <v/>
      </c>
      <c r="O27" s="50" t="str">
        <f>[2]Funding!O18</f>
        <v/>
      </c>
      <c r="P27" s="50" t="str">
        <f>[2]Funding!P18</f>
        <v/>
      </c>
      <c r="Q27" s="50" t="str">
        <f>[2]Funding!Q18</f>
        <v/>
      </c>
      <c r="R27" s="50" t="str">
        <f>[2]Funding!R18</f>
        <v/>
      </c>
      <c r="S27" s="50" t="str">
        <f>[2]Funding!S18</f>
        <v/>
      </c>
      <c r="T27" s="50" t="str">
        <f>[2]Funding!T18</f>
        <v/>
      </c>
      <c r="U27" s="50" t="str">
        <f>[2]Funding!U18</f>
        <v/>
      </c>
      <c r="V27" s="50" t="str">
        <f>[2]Funding!V18</f>
        <v/>
      </c>
      <c r="W27" s="50" t="str">
        <f>[2]Funding!W18</f>
        <v/>
      </c>
      <c r="X27" s="50" t="str">
        <f>[2]Funding!X18</f>
        <v/>
      </c>
      <c r="Y27" s="50" t="str">
        <f>[2]Funding!Y18</f>
        <v/>
      </c>
      <c r="Z27" s="50" t="str">
        <f>[2]Funding!Z18</f>
        <v/>
      </c>
      <c r="AA27" s="50" t="str">
        <f>[2]Funding!AA18</f>
        <v/>
      </c>
      <c r="AB27" s="50" t="str">
        <f>[2]Funding!AB18</f>
        <v/>
      </c>
      <c r="AC27" s="50" t="str">
        <f>[2]Funding!AC18</f>
        <v/>
      </c>
      <c r="AD27" s="50" t="str">
        <f>[2]Funding!AD18</f>
        <v/>
      </c>
      <c r="AE27" s="50" t="str">
        <f>[2]Funding!AE18</f>
        <v/>
      </c>
      <c r="AF27" s="50" t="str">
        <f>[2]Funding!AF18</f>
        <v/>
      </c>
      <c r="AG27" s="50" t="str">
        <f>[2]Funding!AG18</f>
        <v/>
      </c>
      <c r="AH27" s="50" t="str">
        <f>[2]Funding!AH18</f>
        <v/>
      </c>
      <c r="AI27" s="50" t="str">
        <f>[2]Funding!AI18</f>
        <v/>
      </c>
      <c r="AJ27" s="50" t="str">
        <f>[2]Funding!AJ18</f>
        <v/>
      </c>
      <c r="AK27" s="50">
        <f>[2]Funding!AK18</f>
        <v>0</v>
      </c>
      <c r="AL27" s="50">
        <f>[2]Funding!AL18</f>
        <v>0</v>
      </c>
      <c r="AM27" s="50">
        <f>[2]Funding!AM18</f>
        <v>0</v>
      </c>
      <c r="AN27" s="50">
        <f>[2]Funding!AN18</f>
        <v>0</v>
      </c>
      <c r="AO27" s="50">
        <f>[2]Funding!AO18</f>
        <v>0</v>
      </c>
      <c r="AP27" s="50">
        <f>[2]Funding!AP18</f>
        <v>0</v>
      </c>
      <c r="AQ27" s="50">
        <f>[2]Funding!AQ18</f>
        <v>0</v>
      </c>
      <c r="AR27" s="50">
        <f>[2]Funding!AR18</f>
        <v>0</v>
      </c>
      <c r="AS27" s="50">
        <f>[2]Funding!AS18</f>
        <v>0</v>
      </c>
      <c r="AT27" s="50">
        <f>[2]Funding!AT18</f>
        <v>0</v>
      </c>
      <c r="AU27" s="50">
        <f>[2]Funding!AU18</f>
        <v>0</v>
      </c>
      <c r="AV27" s="50">
        <f>[2]Funding!AV18</f>
        <v>0</v>
      </c>
      <c r="AW27" s="50">
        <f>[2]Funding!AW18</f>
        <v>0</v>
      </c>
      <c r="AX27" s="50">
        <f>[2]Funding!AX18</f>
        <v>0</v>
      </c>
      <c r="AY27" s="50">
        <f>[2]Funding!AY18</f>
        <v>0</v>
      </c>
      <c r="AZ27" s="50">
        <f>[2]Funding!AZ18</f>
        <v>0</v>
      </c>
      <c r="BA27" s="50">
        <f>[2]Funding!BA18</f>
        <v>0</v>
      </c>
      <c r="BB27" s="50">
        <f>[2]Funding!BB18</f>
        <v>0</v>
      </c>
      <c r="BC27" s="50">
        <f>[2]Funding!BC18</f>
        <v>0</v>
      </c>
      <c r="BD27" s="50">
        <f>[2]Funding!BD18</f>
        <v>0</v>
      </c>
      <c r="BE27" s="50">
        <f>[2]Funding!BE18</f>
        <v>0</v>
      </c>
      <c r="BF27" s="50">
        <f>[2]Funding!BF18</f>
        <v>0</v>
      </c>
      <c r="BG27" s="50">
        <f>[2]Funding!BG18</f>
        <v>0</v>
      </c>
      <c r="BH27" s="50">
        <f>[2]Funding!BH18</f>
        <v>0</v>
      </c>
      <c r="BI27" s="50">
        <f>[2]Funding!BI18</f>
        <v>0</v>
      </c>
    </row>
    <row r="28" spans="1:61" s="1" customFormat="1" ht="12.75" customHeight="1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</row>
    <row r="29" spans="1:61" x14ac:dyDescent="0.25">
      <c r="A29" s="6" t="s">
        <v>60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</row>
    <row r="30" spans="1:61" s="1" customFormat="1" x14ac:dyDescent="0.25">
      <c r="A30" s="1" t="str">
        <f>[2]Funding!A104</f>
        <v>Opening Balance</v>
      </c>
      <c r="B30" s="52">
        <f>[2]Funding!B104/[2]Main!$A$50</f>
        <v>1E-3</v>
      </c>
      <c r="C30" s="52">
        <f>[2]Funding!C104/[2]Main!$A$50</f>
        <v>0.95</v>
      </c>
      <c r="D30" s="52">
        <f>[2]Funding!D104/[2]Main!$A$50</f>
        <v>0</v>
      </c>
      <c r="E30" s="52">
        <f>[2]Funding!E104/[2]Main!$A$50</f>
        <v>0</v>
      </c>
      <c r="F30" s="52">
        <f>[2]Funding!F104/[2]Main!$A$50</f>
        <v>0</v>
      </c>
      <c r="G30" s="52">
        <f>[2]Funding!G104/[2]Main!$A$50</f>
        <v>0</v>
      </c>
      <c r="H30" s="52">
        <f>[2]Funding!H104/[2]Main!$A$50</f>
        <v>0</v>
      </c>
      <c r="I30" s="52">
        <f>[2]Funding!I104/[2]Main!$A$50</f>
        <v>0</v>
      </c>
      <c r="J30" s="52">
        <f>[2]Funding!J104/[2]Main!$A$50</f>
        <v>0</v>
      </c>
      <c r="K30" s="52">
        <f>[2]Funding!K104/[2]Main!$A$50</f>
        <v>0</v>
      </c>
      <c r="L30" s="52">
        <f>[2]Funding!L104/[2]Main!$A$50</f>
        <v>0</v>
      </c>
      <c r="M30" s="52">
        <f>[2]Funding!M104/[2]Main!$A$50</f>
        <v>0</v>
      </c>
      <c r="N30" s="52">
        <f>[2]Funding!N104/[2]Main!$A$50</f>
        <v>0</v>
      </c>
      <c r="O30" s="52">
        <f>[2]Funding!O104/[2]Main!$A$50</f>
        <v>0</v>
      </c>
      <c r="P30" s="52">
        <f>[2]Funding!P104/[2]Main!$A$50</f>
        <v>0</v>
      </c>
      <c r="Q30" s="52">
        <f>[2]Funding!Q104/[2]Main!$A$50</f>
        <v>0</v>
      </c>
      <c r="R30" s="52">
        <f>[2]Funding!R104/[2]Main!$A$50</f>
        <v>0</v>
      </c>
      <c r="S30" s="52">
        <f>[2]Funding!S104/[2]Main!$A$50</f>
        <v>0</v>
      </c>
      <c r="T30" s="52">
        <f>[2]Funding!T104/[2]Main!$A$50</f>
        <v>0</v>
      </c>
      <c r="U30" s="52">
        <f>[2]Funding!U104/[2]Main!$A$50</f>
        <v>0</v>
      </c>
      <c r="V30" s="52">
        <f>[2]Funding!V104/[2]Main!$A$50</f>
        <v>0</v>
      </c>
      <c r="W30" s="52">
        <f>[2]Funding!W104/[2]Main!$A$50</f>
        <v>0</v>
      </c>
      <c r="X30" s="52">
        <f>[2]Funding!X104/[2]Main!$A$50</f>
        <v>0</v>
      </c>
      <c r="Y30" s="52">
        <f>[2]Funding!Y104/[2]Main!$A$50</f>
        <v>0</v>
      </c>
      <c r="Z30" s="52">
        <f>[2]Funding!Z104/[2]Main!$A$50</f>
        <v>0</v>
      </c>
      <c r="AA30" s="52">
        <f>[2]Funding!AA104/[2]Main!$A$50</f>
        <v>0</v>
      </c>
      <c r="AB30" s="52">
        <f>[2]Funding!AB104/[2]Main!$A$50</f>
        <v>0</v>
      </c>
      <c r="AC30" s="52">
        <f>[2]Funding!AC104/[2]Main!$A$50</f>
        <v>0</v>
      </c>
      <c r="AD30" s="52">
        <f>[2]Funding!AD104/[2]Main!$A$50</f>
        <v>0</v>
      </c>
      <c r="AE30" s="52">
        <f>[2]Funding!AE104/[2]Main!$A$50</f>
        <v>0</v>
      </c>
      <c r="AF30" s="52">
        <f>[2]Funding!AF104/[2]Main!$A$50</f>
        <v>0</v>
      </c>
      <c r="AG30" s="52">
        <f>[2]Funding!AG104/[2]Main!$A$50</f>
        <v>0</v>
      </c>
      <c r="AH30" s="52">
        <f>[2]Funding!AH104/[2]Main!$A$50</f>
        <v>0</v>
      </c>
      <c r="AI30" s="52">
        <f>[2]Funding!AI104/[2]Main!$A$50</f>
        <v>0</v>
      </c>
      <c r="AJ30" s="52">
        <f>[2]Funding!AJ104/[2]Main!$A$50</f>
        <v>0</v>
      </c>
      <c r="AK30" s="52">
        <f>[2]Funding!AK104/[2]Main!$A$50</f>
        <v>0</v>
      </c>
      <c r="AL30" s="52">
        <f>[2]Funding!AL104/[2]Main!$A$50</f>
        <v>0</v>
      </c>
      <c r="AM30" s="52">
        <f>[2]Funding!AM104/[2]Main!$A$50</f>
        <v>0</v>
      </c>
      <c r="AN30" s="52">
        <f>[2]Funding!AN104/[2]Main!$A$50</f>
        <v>0</v>
      </c>
      <c r="AO30" s="52">
        <f>[2]Funding!AO104/[2]Main!$A$50</f>
        <v>0</v>
      </c>
      <c r="AP30" s="52">
        <f>[2]Funding!AP104/[2]Main!$A$50</f>
        <v>0</v>
      </c>
      <c r="AQ30" s="52">
        <f>[2]Funding!AQ104/[2]Main!$A$50</f>
        <v>0</v>
      </c>
      <c r="AR30" s="52">
        <f>[2]Funding!AR104/[2]Main!$A$50</f>
        <v>0</v>
      </c>
      <c r="AS30" s="52">
        <f>[2]Funding!AS104/[2]Main!$A$50</f>
        <v>0</v>
      </c>
      <c r="AT30" s="52">
        <f>[2]Funding!AT104/[2]Main!$A$50</f>
        <v>0</v>
      </c>
      <c r="AU30" s="52">
        <f>[2]Funding!AU104/[2]Main!$A$50</f>
        <v>0</v>
      </c>
      <c r="AV30" s="52">
        <f>[2]Funding!AV104/[2]Main!$A$50</f>
        <v>0</v>
      </c>
      <c r="AW30" s="52">
        <f>[2]Funding!AW104/[2]Main!$A$50</f>
        <v>0</v>
      </c>
      <c r="AX30" s="52">
        <f>[2]Funding!AX104/[2]Main!$A$50</f>
        <v>0</v>
      </c>
      <c r="AY30" s="52">
        <f>[2]Funding!AY104/[2]Main!$A$50</f>
        <v>0</v>
      </c>
      <c r="AZ30" s="52">
        <f>[2]Funding!AZ104/[2]Main!$A$50</f>
        <v>0</v>
      </c>
      <c r="BA30" s="52">
        <f>[2]Funding!BA104/[2]Main!$A$50</f>
        <v>0</v>
      </c>
      <c r="BB30" s="52">
        <f>[2]Funding!BB104/[2]Main!$A$50</f>
        <v>0</v>
      </c>
      <c r="BC30" s="52">
        <f>[2]Funding!BC104/[2]Main!$A$50</f>
        <v>0</v>
      </c>
      <c r="BD30" s="52">
        <f>[2]Funding!BD104/[2]Main!$A$50</f>
        <v>0</v>
      </c>
      <c r="BE30" s="52">
        <f>[2]Funding!BE104/[2]Main!$A$50</f>
        <v>0</v>
      </c>
      <c r="BF30" s="52">
        <f>[2]Funding!BF104/[2]Main!$A$50</f>
        <v>0</v>
      </c>
      <c r="BG30" s="52">
        <f>[2]Funding!BG104/[2]Main!$A$50</f>
        <v>0</v>
      </c>
      <c r="BH30" s="52">
        <f>[2]Funding!BH104/[2]Main!$A$50</f>
        <v>0</v>
      </c>
      <c r="BI30" s="52">
        <f>[2]Funding!BI104/[2]Main!$A$50</f>
        <v>0</v>
      </c>
    </row>
    <row r="31" spans="1:61" s="1" customFormat="1" x14ac:dyDescent="0.25">
      <c r="A31" s="1" t="str">
        <f>[2]Funding!A105</f>
        <v>Net Contribution (Depr)</v>
      </c>
      <c r="B31" s="52">
        <f>[2]Funding!B105/[2]Main!$A$50</f>
        <v>5875.7160000000003</v>
      </c>
      <c r="C31" s="52">
        <f>[2]Funding!C105/[2]Main!$A$50</f>
        <v>5458.5110000000004</v>
      </c>
      <c r="D31" s="52">
        <f>[2]Funding!D105/[2]Main!$A$50</f>
        <v>5594.9737749999995</v>
      </c>
      <c r="E31" s="52">
        <f>[2]Funding!E105/[2]Main!$A$50</f>
        <v>5734.8481193749994</v>
      </c>
      <c r="F31" s="52">
        <f>[2]Funding!F105/[2]Main!$A$50</f>
        <v>5878.2193223593749</v>
      </c>
      <c r="G31" s="52">
        <f>[2]Funding!G105/[2]Main!$A$50</f>
        <v>6025.1748054183581</v>
      </c>
      <c r="H31" s="52">
        <f>[2]Funding!H105/[2]Main!$A$50</f>
        <v>6175.8041755538161</v>
      </c>
      <c r="I31" s="52">
        <f>[2]Funding!I105/[2]Main!$A$50</f>
        <v>6330.1992799426616</v>
      </c>
      <c r="J31" s="52">
        <f>[2]Funding!J105/[2]Main!$A$50</f>
        <v>6488.4542619412268</v>
      </c>
      <c r="K31" s="52">
        <f>[2]Funding!K105/[2]Main!$A$50</f>
        <v>6650.6656184897574</v>
      </c>
      <c r="L31" s="52">
        <f>[2]Funding!L105/[2]Main!$A$50</f>
        <v>6816.9322589519998</v>
      </c>
      <c r="M31" s="52">
        <f>[2]Funding!M105/[2]Main!$A$50</f>
        <v>6987.3555654257989</v>
      </c>
      <c r="N31" s="52">
        <f>[2]Funding!N105/[2]Main!$A$50</f>
        <v>7162.0394545614436</v>
      </c>
      <c r="O31" s="52">
        <f>[2]Funding!O105/[2]Main!$A$50</f>
        <v>7341.090440925479</v>
      </c>
      <c r="P31" s="52">
        <f>[2]Funding!P105/[2]Main!$A$50</f>
        <v>7524.6177019486158</v>
      </c>
      <c r="Q31" s="52">
        <f>[2]Funding!Q105/[2]Main!$A$50</f>
        <v>7712.7331444973306</v>
      </c>
      <c r="R31" s="52">
        <f>[2]Funding!R105/[2]Main!$A$50</f>
        <v>7905.5514731097628</v>
      </c>
      <c r="S31" s="52">
        <f>[2]Funding!S105/[2]Main!$A$50</f>
        <v>8103.1902599375062</v>
      </c>
      <c r="T31" s="52">
        <f>[2]Funding!T105/[2]Main!$A$50</f>
        <v>8305.770016435943</v>
      </c>
      <c r="U31" s="52">
        <f>[2]Funding!U105/[2]Main!$A$50</f>
        <v>8513.4142668468412</v>
      </c>
      <c r="V31" s="52">
        <f>[2]Funding!V105/[2]Main!$A$50</f>
        <v>8726.2496235180115</v>
      </c>
      <c r="W31" s="52">
        <f>[2]Funding!W105/[2]Main!$A$50</f>
        <v>8944.4058641059601</v>
      </c>
      <c r="X31" s="52">
        <f>[2]Funding!X105/[2]Main!$A$50</f>
        <v>9168.0160107086085</v>
      </c>
      <c r="Y31" s="52">
        <f>[2]Funding!Y105/[2]Main!$A$50</f>
        <v>9397.2164109763216</v>
      </c>
      <c r="Z31" s="52">
        <f>[2]Funding!Z105/[2]Main!$A$50</f>
        <v>9632.1468212507298</v>
      </c>
      <c r="AA31" s="52">
        <f>[2]Funding!AA105/[2]Main!$A$50</f>
        <v>9872.9504917819959</v>
      </c>
      <c r="AB31" s="52">
        <f>[2]Funding!AB105/[2]Main!$A$50</f>
        <v>10119.774254076547</v>
      </c>
      <c r="AC31" s="52">
        <f>[2]Funding!AC105/[2]Main!$A$50</f>
        <v>10372.76861042846</v>
      </c>
      <c r="AD31" s="52">
        <f>[2]Funding!AD105/[2]Main!$A$50</f>
        <v>10632.087825689168</v>
      </c>
      <c r="AE31" s="52">
        <f>[2]Funding!AE105/[2]Main!$A$50</f>
        <v>10897.890021331397</v>
      </c>
      <c r="AF31" s="52">
        <f>[2]Funding!AF105/[2]Main!$A$50</f>
        <v>11170.337271864681</v>
      </c>
      <c r="AG31" s="52">
        <f>[2]Funding!AG105/[2]Main!$A$50</f>
        <v>11449.595703661298</v>
      </c>
      <c r="AH31" s="52">
        <f>[2]Funding!AH105/[2]Main!$A$50</f>
        <v>11735.835596252829</v>
      </c>
      <c r="AI31" s="52">
        <f>[2]Funding!AI105/[2]Main!$A$50</f>
        <v>12029.231486159148</v>
      </c>
      <c r="AJ31" s="52">
        <f>[2]Funding!AJ105/[2]Main!$A$50</f>
        <v>12329.962273313125</v>
      </c>
      <c r="AK31" s="52">
        <f>[2]Funding!AK105/[2]Main!$A$50</f>
        <v>12638.211330145952</v>
      </c>
      <c r="AL31" s="52">
        <f>[2]Funding!AL105/[2]Main!$A$50</f>
        <v>12954.166613399599</v>
      </c>
      <c r="AM31" s="52">
        <f>[2]Funding!AM105/[2]Main!$A$50</f>
        <v>13278.02077873459</v>
      </c>
      <c r="AN31" s="52">
        <f>[2]Funding!AN105/[2]Main!$A$50</f>
        <v>13609.971298202952</v>
      </c>
      <c r="AO31" s="52">
        <f>[2]Funding!AO105/[2]Main!$A$50</f>
        <v>13950.220580658026</v>
      </c>
      <c r="AP31" s="52">
        <f>[2]Funding!AP105/[2]Main!$A$50</f>
        <v>14298.976095174476</v>
      </c>
      <c r="AQ31" s="52">
        <f>[2]Funding!AQ105/[2]Main!$A$50</f>
        <v>14656.450497553837</v>
      </c>
      <c r="AR31" s="52">
        <f>[2]Funding!AR105/[2]Main!$A$50</f>
        <v>15022.86175999268</v>
      </c>
      <c r="AS31" s="52">
        <f>[2]Funding!AS105/[2]Main!$A$50</f>
        <v>15398.433303992497</v>
      </c>
      <c r="AT31" s="52">
        <f>[2]Funding!AT105/[2]Main!$A$50</f>
        <v>15783.394136592307</v>
      </c>
      <c r="AU31" s="52">
        <f>[2]Funding!AU105/[2]Main!$A$50</f>
        <v>16177.978990007115</v>
      </c>
      <c r="AV31" s="52">
        <f>[2]Funding!AV105/[2]Main!$A$50</f>
        <v>16582.428464757293</v>
      </c>
      <c r="AW31" s="52">
        <f>[2]Funding!AW105/[2]Main!$A$50</f>
        <v>16996.989176376224</v>
      </c>
      <c r="AX31" s="52">
        <f>[2]Funding!AX105/[2]Main!$A$50</f>
        <v>17421.913905785626</v>
      </c>
      <c r="AY31" s="52">
        <f>[2]Funding!AY105/[2]Main!$A$50</f>
        <v>17857.461753430271</v>
      </c>
      <c r="AZ31" s="52">
        <f>[2]Funding!AZ105/[2]Main!$A$50</f>
        <v>18303.898297266023</v>
      </c>
      <c r="BA31" s="52">
        <f>[2]Funding!BA105/[2]Main!$A$50</f>
        <v>18761.495754697673</v>
      </c>
      <c r="BB31" s="52">
        <f>[2]Funding!BB105/[2]Main!$A$50</f>
        <v>19230.533148565115</v>
      </c>
      <c r="BC31" s="52">
        <f>[2]Funding!BC105/[2]Main!$A$50</f>
        <v>19711.29647727924</v>
      </c>
      <c r="BD31" s="52">
        <f>[2]Funding!BD105/[2]Main!$A$50</f>
        <v>20204.078889211218</v>
      </c>
      <c r="BE31" s="52">
        <f>[2]Funding!BE105/[2]Main!$A$50</f>
        <v>20709.180861441499</v>
      </c>
      <c r="BF31" s="52">
        <f>[2]Funding!BF105/[2]Main!$A$50</f>
        <v>21226.910382977534</v>
      </c>
      <c r="BG31" s="52">
        <f>[2]Funding!BG105/[2]Main!$A$50</f>
        <v>21757.583142551968</v>
      </c>
      <c r="BH31" s="52">
        <f>[2]Funding!BH105/[2]Main!$A$50</f>
        <v>22301.522721115773</v>
      </c>
      <c r="BI31" s="52">
        <f>[2]Funding!BI105/[2]Main!$A$50</f>
        <v>22859.060789143663</v>
      </c>
    </row>
    <row r="32" spans="1:61" s="1" customFormat="1" x14ac:dyDescent="0.25">
      <c r="A32" s="1" t="str">
        <f>[2]Funding!A106</f>
        <v>Use of Reserve to Capital</v>
      </c>
      <c r="B32" s="52">
        <f>[2]Funding!B106/[2]Main!$A$50</f>
        <v>-5874.7669999999998</v>
      </c>
      <c r="C32" s="52">
        <f>[2]Funding!C106/[2]Main!$A$50</f>
        <v>-5459.4610000000002</v>
      </c>
      <c r="D32" s="52">
        <f>[2]Funding!D106/[2]Main!$A$50</f>
        <v>-5594.9737749999995</v>
      </c>
      <c r="E32" s="52">
        <f>[2]Funding!E106/[2]Main!$A$50</f>
        <v>-5734.8481193749994</v>
      </c>
      <c r="F32" s="52">
        <f>[2]Funding!F106/[2]Main!$A$50</f>
        <v>-5878.2193223593749</v>
      </c>
      <c r="G32" s="52">
        <f>[2]Funding!G106/[2]Main!$A$50</f>
        <v>-6025.1748054183581</v>
      </c>
      <c r="H32" s="52">
        <f>[2]Funding!H106/[2]Main!$A$50</f>
        <v>-6175.8041755538161</v>
      </c>
      <c r="I32" s="52">
        <f>[2]Funding!I106/[2]Main!$A$50</f>
        <v>-6330.1992799426616</v>
      </c>
      <c r="J32" s="52">
        <f>[2]Funding!J106/[2]Main!$A$50</f>
        <v>13511.545738058772</v>
      </c>
      <c r="K32" s="52">
        <f>[2]Funding!K106/[2]Main!$A$50</f>
        <v>-6650.6656184897574</v>
      </c>
      <c r="L32" s="52">
        <f>[2]Funding!L106/[2]Main!$A$50</f>
        <v>-6816.9322589519998</v>
      </c>
      <c r="M32" s="52">
        <f>[2]Funding!M106/[2]Main!$A$50</f>
        <v>-6987.3555654257989</v>
      </c>
      <c r="N32" s="52">
        <f>[2]Funding!N106/[2]Main!$A$50</f>
        <v>-7162.0394545614436</v>
      </c>
      <c r="O32" s="52">
        <f>[2]Funding!O106/[2]Main!$A$50</f>
        <v>12658.909559074522</v>
      </c>
      <c r="P32" s="52">
        <f>[2]Funding!P106/[2]Main!$A$50</f>
        <v>-7524.6177019486158</v>
      </c>
      <c r="Q32" s="52">
        <f>[2]Funding!Q106/[2]Main!$A$50</f>
        <v>-7712.7331444973306</v>
      </c>
      <c r="R32" s="52">
        <f>[2]Funding!R106/[2]Main!$A$50</f>
        <v>-7905.5514731097628</v>
      </c>
      <c r="S32" s="52">
        <f>[2]Funding!S106/[2]Main!$A$50</f>
        <v>-8103.1902599375062</v>
      </c>
      <c r="T32" s="52">
        <f>[2]Funding!T106/[2]Main!$A$50</f>
        <v>-8305.770016435943</v>
      </c>
      <c r="U32" s="52">
        <f>[2]Funding!U106/[2]Main!$A$50</f>
        <v>31486.585733153155</v>
      </c>
      <c r="V32" s="52">
        <f>[2]Funding!V106/[2]Main!$A$50</f>
        <v>-8726.2496235180115</v>
      </c>
      <c r="W32" s="52">
        <f>[2]Funding!W106/[2]Main!$A$50</f>
        <v>-8944.4058641059601</v>
      </c>
      <c r="X32" s="52">
        <f>[2]Funding!X106/[2]Main!$A$50</f>
        <v>-9168.0160107086085</v>
      </c>
      <c r="Y32" s="52">
        <f>[2]Funding!Y106/[2]Main!$A$50</f>
        <v>-9397.2164109763216</v>
      </c>
      <c r="Z32" s="52">
        <f>[2]Funding!Z106/[2]Main!$A$50</f>
        <v>30367.853178749272</v>
      </c>
      <c r="AA32" s="52">
        <f>[2]Funding!AA106/[2]Main!$A$50</f>
        <v>-9872.9504917819959</v>
      </c>
      <c r="AB32" s="52">
        <f>[2]Funding!AB106/[2]Main!$A$50</f>
        <v>-10119.774254076547</v>
      </c>
      <c r="AC32" s="52">
        <f>[2]Funding!AC106/[2]Main!$A$50</f>
        <v>-10372.76861042846</v>
      </c>
      <c r="AD32" s="52">
        <f>[2]Funding!AD106/[2]Main!$A$50</f>
        <v>-10632.087825689168</v>
      </c>
      <c r="AE32" s="52">
        <f>[2]Funding!AE106/[2]Main!$A$50</f>
        <v>29102.109978668599</v>
      </c>
      <c r="AF32" s="52">
        <f>[2]Funding!AF106/[2]Main!$A$50</f>
        <v>-11170.337271864681</v>
      </c>
      <c r="AG32" s="52">
        <f>[2]Funding!AG106/[2]Main!$A$50</f>
        <v>-11449.595703661298</v>
      </c>
      <c r="AH32" s="52">
        <f>[2]Funding!AH106/[2]Main!$A$50</f>
        <v>-11735.835596252829</v>
      </c>
      <c r="AI32" s="52">
        <f>[2]Funding!AI106/[2]Main!$A$50</f>
        <v>-12029.231486159148</v>
      </c>
      <c r="AJ32" s="52">
        <f>[2]Funding!AJ106/[2]Main!$A$50</f>
        <v>-12329.962273313125</v>
      </c>
      <c r="AK32" s="52">
        <f>[2]Funding!AK106/[2]Main!$A$50</f>
        <v>-12638.211330145952</v>
      </c>
      <c r="AL32" s="52">
        <f>[2]Funding!AL106/[2]Main!$A$50</f>
        <v>-12954.166613399599</v>
      </c>
      <c r="AM32" s="52">
        <f>[2]Funding!AM106/[2]Main!$A$50</f>
        <v>-13278.02077873459</v>
      </c>
      <c r="AN32" s="52">
        <f>[2]Funding!AN106/[2]Main!$A$50</f>
        <v>-13609.971298202952</v>
      </c>
      <c r="AO32" s="52">
        <f>[2]Funding!AO106/[2]Main!$A$50</f>
        <v>-13950.220580658026</v>
      </c>
      <c r="AP32" s="52">
        <f>[2]Funding!AP106/[2]Main!$A$50</f>
        <v>-14298.976095174476</v>
      </c>
      <c r="AQ32" s="52">
        <f>[2]Funding!AQ106/[2]Main!$A$50</f>
        <v>-14656.450497553837</v>
      </c>
      <c r="AR32" s="52">
        <f>[2]Funding!AR106/[2]Main!$A$50</f>
        <v>-15022.86175999268</v>
      </c>
      <c r="AS32" s="52">
        <f>[2]Funding!AS106/[2]Main!$A$50</f>
        <v>-15398.433303992497</v>
      </c>
      <c r="AT32" s="52">
        <f>[2]Funding!AT106/[2]Main!$A$50</f>
        <v>22744.605863407694</v>
      </c>
      <c r="AU32" s="52">
        <f>[2]Funding!AU106/[2]Main!$A$50</f>
        <v>-16177.978990007115</v>
      </c>
      <c r="AV32" s="52">
        <f>[2]Funding!AV106/[2]Main!$A$50</f>
        <v>-16582.428464757293</v>
      </c>
      <c r="AW32" s="52">
        <f>[2]Funding!AW106/[2]Main!$A$50</f>
        <v>-16996.989176376224</v>
      </c>
      <c r="AX32" s="52">
        <f>[2]Funding!AX106/[2]Main!$A$50</f>
        <v>-17421.913905785626</v>
      </c>
      <c r="AY32" s="52">
        <f>[2]Funding!AY106/[2]Main!$A$50</f>
        <v>-17857.461753430271</v>
      </c>
      <c r="AZ32" s="52">
        <f>[2]Funding!AZ106/[2]Main!$A$50</f>
        <v>-18303.898297266023</v>
      </c>
      <c r="BA32" s="52">
        <f>[2]Funding!BA106/[2]Main!$A$50</f>
        <v>-18761.495754697673</v>
      </c>
      <c r="BB32" s="52">
        <f>[2]Funding!BB106/[2]Main!$A$50</f>
        <v>-19230.533148565115</v>
      </c>
      <c r="BC32" s="52">
        <f>[2]Funding!BC106/[2]Main!$A$50</f>
        <v>-19711.29647727924</v>
      </c>
      <c r="BD32" s="52">
        <f>[2]Funding!BD106/[2]Main!$A$50</f>
        <v>-20204.078889211218</v>
      </c>
      <c r="BE32" s="52">
        <f>[2]Funding!BE106/[2]Main!$A$50</f>
        <v>-20709.180861441499</v>
      </c>
      <c r="BF32" s="52">
        <f>[2]Funding!BF106/[2]Main!$A$50</f>
        <v>-21226.910382977534</v>
      </c>
      <c r="BG32" s="52">
        <f>[2]Funding!BG106/[2]Main!$A$50</f>
        <v>-21757.583142551968</v>
      </c>
      <c r="BH32" s="52">
        <f>[2]Funding!BH106/[2]Main!$A$50</f>
        <v>-22301.522721115773</v>
      </c>
      <c r="BI32" s="52">
        <f>[2]Funding!BI106/[2]Main!$A$50</f>
        <v>-10301.928811582196</v>
      </c>
    </row>
    <row r="33" spans="1:61" s="1" customFormat="1" x14ac:dyDescent="0.25">
      <c r="A33" s="1" t="str">
        <f>[2]Funding!A107</f>
        <v>Contribution to HRACFR</v>
      </c>
      <c r="B33" s="52">
        <f>[2]Funding!B107/[2]Main!$A$50</f>
        <v>0</v>
      </c>
      <c r="C33" s="52">
        <f>[2]Funding!C107/[2]Main!$A$50</f>
        <v>0</v>
      </c>
      <c r="D33" s="52">
        <f>[2]Funding!D107/[2]Main!$A$50</f>
        <v>0</v>
      </c>
      <c r="E33" s="52">
        <f>[2]Funding!E107/[2]Main!$A$50</f>
        <v>0</v>
      </c>
      <c r="F33" s="52">
        <f>[2]Funding!F107/[2]Main!$A$50</f>
        <v>0</v>
      </c>
      <c r="G33" s="52">
        <f>[2]Funding!G107/[2]Main!$A$50</f>
        <v>0</v>
      </c>
      <c r="H33" s="52">
        <f>[2]Funding!H107/[2]Main!$A$50</f>
        <v>0</v>
      </c>
      <c r="I33" s="52">
        <f>[2]Funding!I107/[2]Main!$A$50</f>
        <v>0</v>
      </c>
      <c r="J33" s="52">
        <f>[2]Funding!J107/[2]Main!$A$50</f>
        <v>-20000</v>
      </c>
      <c r="K33" s="52">
        <f>[2]Funding!K107/[2]Main!$A$50</f>
        <v>0</v>
      </c>
      <c r="L33" s="52">
        <f>[2]Funding!L107/[2]Main!$A$50</f>
        <v>0</v>
      </c>
      <c r="M33" s="52">
        <f>[2]Funding!M107/[2]Main!$A$50</f>
        <v>0</v>
      </c>
      <c r="N33" s="52">
        <f>[2]Funding!N107/[2]Main!$A$50</f>
        <v>0</v>
      </c>
      <c r="O33" s="52">
        <f>[2]Funding!O107/[2]Main!$A$50</f>
        <v>-20000</v>
      </c>
      <c r="P33" s="52">
        <f>[2]Funding!P107/[2]Main!$A$50</f>
        <v>0</v>
      </c>
      <c r="Q33" s="52">
        <f>[2]Funding!Q107/[2]Main!$A$50</f>
        <v>0</v>
      </c>
      <c r="R33" s="52">
        <f>[2]Funding!R107/[2]Main!$A$50</f>
        <v>0</v>
      </c>
      <c r="S33" s="52">
        <f>[2]Funding!S107/[2]Main!$A$50</f>
        <v>0</v>
      </c>
      <c r="T33" s="52">
        <f>[2]Funding!T107/[2]Main!$A$50</f>
        <v>0</v>
      </c>
      <c r="U33" s="52">
        <f>[2]Funding!U107/[2]Main!$A$50</f>
        <v>-40000</v>
      </c>
      <c r="V33" s="52">
        <f>[2]Funding!V107/[2]Main!$A$50</f>
        <v>0</v>
      </c>
      <c r="W33" s="52">
        <f>[2]Funding!W107/[2]Main!$A$50</f>
        <v>0</v>
      </c>
      <c r="X33" s="52">
        <f>[2]Funding!X107/[2]Main!$A$50</f>
        <v>0</v>
      </c>
      <c r="Y33" s="52">
        <f>[2]Funding!Y107/[2]Main!$A$50</f>
        <v>0</v>
      </c>
      <c r="Z33" s="52">
        <f>[2]Funding!Z107/[2]Main!$A$50</f>
        <v>-40000</v>
      </c>
      <c r="AA33" s="52">
        <f>[2]Funding!AA107/[2]Main!$A$50</f>
        <v>0</v>
      </c>
      <c r="AB33" s="52">
        <f>[2]Funding!AB107/[2]Main!$A$50</f>
        <v>0</v>
      </c>
      <c r="AC33" s="52">
        <f>[2]Funding!AC107/[2]Main!$A$50</f>
        <v>0</v>
      </c>
      <c r="AD33" s="52">
        <f>[2]Funding!AD107/[2]Main!$A$50</f>
        <v>0</v>
      </c>
      <c r="AE33" s="52">
        <f>[2]Funding!AE107/[2]Main!$A$50</f>
        <v>-40000</v>
      </c>
      <c r="AF33" s="52">
        <f>[2]Funding!AF107/[2]Main!$A$50</f>
        <v>0</v>
      </c>
      <c r="AG33" s="52">
        <f>[2]Funding!AG107/[2]Main!$A$50</f>
        <v>0</v>
      </c>
      <c r="AH33" s="52">
        <f>[2]Funding!AH107/[2]Main!$A$50</f>
        <v>0</v>
      </c>
      <c r="AI33" s="52">
        <f>[2]Funding!AI107/[2]Main!$A$50</f>
        <v>0</v>
      </c>
      <c r="AJ33" s="52">
        <f>[2]Funding!AJ107/[2]Main!$A$50</f>
        <v>0</v>
      </c>
      <c r="AK33" s="52">
        <f>[2]Funding!AK107/[2]Main!$A$50</f>
        <v>0</v>
      </c>
      <c r="AL33" s="52">
        <f>[2]Funding!AL107/[2]Main!$A$50</f>
        <v>0</v>
      </c>
      <c r="AM33" s="52">
        <f>[2]Funding!AM107/[2]Main!$A$50</f>
        <v>0</v>
      </c>
      <c r="AN33" s="52">
        <f>[2]Funding!AN107/[2]Main!$A$50</f>
        <v>0</v>
      </c>
      <c r="AO33" s="52">
        <f>[2]Funding!AO107/[2]Main!$A$50</f>
        <v>0</v>
      </c>
      <c r="AP33" s="52">
        <f>[2]Funding!AP107/[2]Main!$A$50</f>
        <v>0</v>
      </c>
      <c r="AQ33" s="52">
        <f>[2]Funding!AQ107/[2]Main!$A$50</f>
        <v>0</v>
      </c>
      <c r="AR33" s="52">
        <f>[2]Funding!AR107/[2]Main!$A$50</f>
        <v>0</v>
      </c>
      <c r="AS33" s="52">
        <f>[2]Funding!AS107/[2]Main!$A$50</f>
        <v>0</v>
      </c>
      <c r="AT33" s="52">
        <f>[2]Funding!AT107/[2]Main!$A$50</f>
        <v>-38528</v>
      </c>
      <c r="AU33" s="52">
        <f>[2]Funding!AU107/[2]Main!$A$50</f>
        <v>0</v>
      </c>
      <c r="AV33" s="52">
        <f>[2]Funding!AV107/[2]Main!$A$50</f>
        <v>0</v>
      </c>
      <c r="AW33" s="52">
        <f>[2]Funding!AW107/[2]Main!$A$50</f>
        <v>0</v>
      </c>
      <c r="AX33" s="52">
        <f>[2]Funding!AX107/[2]Main!$A$50</f>
        <v>0</v>
      </c>
      <c r="AY33" s="52">
        <f>[2]Funding!AY107/[2]Main!$A$50</f>
        <v>0</v>
      </c>
      <c r="AZ33" s="52">
        <f>[2]Funding!AZ107/[2]Main!$A$50</f>
        <v>0</v>
      </c>
      <c r="BA33" s="52">
        <f>[2]Funding!BA107/[2]Main!$A$50</f>
        <v>0</v>
      </c>
      <c r="BB33" s="52">
        <f>[2]Funding!BB107/[2]Main!$A$50</f>
        <v>0</v>
      </c>
      <c r="BC33" s="52">
        <f>[2]Funding!BC107/[2]Main!$A$50</f>
        <v>0</v>
      </c>
      <c r="BD33" s="52">
        <f>[2]Funding!BD107/[2]Main!$A$50</f>
        <v>0</v>
      </c>
      <c r="BE33" s="52">
        <f>[2]Funding!BE107/[2]Main!$A$50</f>
        <v>0</v>
      </c>
      <c r="BF33" s="52">
        <f>[2]Funding!BF107/[2]Main!$A$50</f>
        <v>0</v>
      </c>
      <c r="BG33" s="52">
        <f>[2]Funding!BG107/[2]Main!$A$50</f>
        <v>0</v>
      </c>
      <c r="BH33" s="52">
        <f>[2]Funding!BH107/[2]Main!$A$50</f>
        <v>0</v>
      </c>
      <c r="BI33" s="52">
        <f>[2]Funding!BI107/[2]Main!$A$50</f>
        <v>0</v>
      </c>
    </row>
    <row r="34" spans="1:61" x14ac:dyDescent="0.25">
      <c r="A34" s="6" t="s">
        <v>29</v>
      </c>
      <c r="B34" s="51">
        <f>SUM(B30:B33)</f>
        <v>0.9500000000007276</v>
      </c>
      <c r="C34" s="51">
        <f t="shared" ref="C34:BI34" si="7">SUM(C30:C33)</f>
        <v>0</v>
      </c>
      <c r="D34" s="51">
        <f t="shared" si="7"/>
        <v>0</v>
      </c>
      <c r="E34" s="51">
        <f t="shared" si="7"/>
        <v>0</v>
      </c>
      <c r="F34" s="51">
        <f t="shared" si="7"/>
        <v>0</v>
      </c>
      <c r="G34" s="51">
        <f t="shared" si="7"/>
        <v>0</v>
      </c>
      <c r="H34" s="51">
        <f t="shared" si="7"/>
        <v>0</v>
      </c>
      <c r="I34" s="51">
        <f t="shared" si="7"/>
        <v>0</v>
      </c>
      <c r="J34" s="51">
        <f t="shared" si="7"/>
        <v>0</v>
      </c>
      <c r="K34" s="51">
        <f t="shared" si="7"/>
        <v>0</v>
      </c>
      <c r="L34" s="51">
        <f t="shared" si="7"/>
        <v>0</v>
      </c>
      <c r="M34" s="51">
        <f t="shared" si="7"/>
        <v>0</v>
      </c>
      <c r="N34" s="51">
        <f t="shared" si="7"/>
        <v>0</v>
      </c>
      <c r="O34" s="51">
        <f t="shared" si="7"/>
        <v>0</v>
      </c>
      <c r="P34" s="51">
        <f t="shared" si="7"/>
        <v>0</v>
      </c>
      <c r="Q34" s="51">
        <f t="shared" si="7"/>
        <v>0</v>
      </c>
      <c r="R34" s="51">
        <f t="shared" si="7"/>
        <v>0</v>
      </c>
      <c r="S34" s="51">
        <f t="shared" si="7"/>
        <v>0</v>
      </c>
      <c r="T34" s="51">
        <f t="shared" si="7"/>
        <v>0</v>
      </c>
      <c r="U34" s="51">
        <f t="shared" si="7"/>
        <v>0</v>
      </c>
      <c r="V34" s="51">
        <f t="shared" si="7"/>
        <v>0</v>
      </c>
      <c r="W34" s="51">
        <f t="shared" si="7"/>
        <v>0</v>
      </c>
      <c r="X34" s="51">
        <f t="shared" si="7"/>
        <v>0</v>
      </c>
      <c r="Y34" s="51">
        <f t="shared" si="7"/>
        <v>0</v>
      </c>
      <c r="Z34" s="51">
        <f t="shared" si="7"/>
        <v>0</v>
      </c>
      <c r="AA34" s="51">
        <f t="shared" si="7"/>
        <v>0</v>
      </c>
      <c r="AB34" s="51">
        <f t="shared" si="7"/>
        <v>0</v>
      </c>
      <c r="AC34" s="51">
        <f t="shared" si="7"/>
        <v>0</v>
      </c>
      <c r="AD34" s="51">
        <f t="shared" si="7"/>
        <v>0</v>
      </c>
      <c r="AE34" s="51">
        <f t="shared" si="7"/>
        <v>0</v>
      </c>
      <c r="AF34" s="51">
        <f t="shared" si="7"/>
        <v>0</v>
      </c>
      <c r="AG34" s="51">
        <f t="shared" si="7"/>
        <v>0</v>
      </c>
      <c r="AH34" s="51">
        <f t="shared" si="7"/>
        <v>0</v>
      </c>
      <c r="AI34" s="51">
        <f t="shared" si="7"/>
        <v>0</v>
      </c>
      <c r="AJ34" s="51">
        <f t="shared" si="7"/>
        <v>0</v>
      </c>
      <c r="AK34" s="51">
        <f t="shared" si="7"/>
        <v>0</v>
      </c>
      <c r="AL34" s="51">
        <f t="shared" si="7"/>
        <v>0</v>
      </c>
      <c r="AM34" s="51">
        <f t="shared" si="7"/>
        <v>0</v>
      </c>
      <c r="AN34" s="51">
        <f t="shared" si="7"/>
        <v>0</v>
      </c>
      <c r="AO34" s="51">
        <f t="shared" si="7"/>
        <v>0</v>
      </c>
      <c r="AP34" s="51">
        <f t="shared" si="7"/>
        <v>0</v>
      </c>
      <c r="AQ34" s="51">
        <f t="shared" si="7"/>
        <v>0</v>
      </c>
      <c r="AR34" s="51">
        <f t="shared" si="7"/>
        <v>0</v>
      </c>
      <c r="AS34" s="51">
        <f t="shared" si="7"/>
        <v>0</v>
      </c>
      <c r="AT34" s="51">
        <f t="shared" si="7"/>
        <v>0</v>
      </c>
      <c r="AU34" s="51">
        <f t="shared" si="7"/>
        <v>0</v>
      </c>
      <c r="AV34" s="51">
        <f t="shared" si="7"/>
        <v>0</v>
      </c>
      <c r="AW34" s="51">
        <f t="shared" si="7"/>
        <v>0</v>
      </c>
      <c r="AX34" s="51">
        <f t="shared" si="7"/>
        <v>0</v>
      </c>
      <c r="AY34" s="51">
        <f t="shared" si="7"/>
        <v>0</v>
      </c>
      <c r="AZ34" s="51">
        <f t="shared" si="7"/>
        <v>0</v>
      </c>
      <c r="BA34" s="51">
        <f t="shared" si="7"/>
        <v>0</v>
      </c>
      <c r="BB34" s="51">
        <f t="shared" si="7"/>
        <v>0</v>
      </c>
      <c r="BC34" s="51">
        <f t="shared" si="7"/>
        <v>0</v>
      </c>
      <c r="BD34" s="51">
        <f t="shared" si="7"/>
        <v>0</v>
      </c>
      <c r="BE34" s="51">
        <f t="shared" si="7"/>
        <v>0</v>
      </c>
      <c r="BF34" s="51">
        <f t="shared" si="7"/>
        <v>0</v>
      </c>
      <c r="BG34" s="51">
        <f t="shared" si="7"/>
        <v>0</v>
      </c>
      <c r="BH34" s="51">
        <f t="shared" si="7"/>
        <v>0</v>
      </c>
      <c r="BI34" s="51">
        <f t="shared" si="7"/>
        <v>12557.131977561467</v>
      </c>
    </row>
    <row r="35" spans="1:61" s="1" customFormat="1" ht="18.75" hidden="1" customHeight="1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</row>
    <row r="36" spans="1:61" s="26" customFormat="1" hidden="1" x14ac:dyDescent="0.25">
      <c r="A36" s="24" t="s">
        <v>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s="26" customFormat="1" hidden="1" x14ac:dyDescent="0.25">
      <c r="A37" s="26" t="s">
        <v>42</v>
      </c>
      <c r="B37" s="25">
        <f>-[2]CapProg!G424+[2]NewBuild!C2602</f>
        <v>0</v>
      </c>
      <c r="C37" s="25">
        <f>-[2]CapProg!H424+[2]NewBuild!D2602</f>
        <v>0</v>
      </c>
      <c r="D37" s="25">
        <f>-[2]CapProg!I424+[2]NewBuild!E2602</f>
        <v>-6457.5</v>
      </c>
      <c r="E37" s="25">
        <f>-[2]CapProg!J424+[2]NewBuild!F2602</f>
        <v>-12397.375</v>
      </c>
      <c r="F37" s="25">
        <f>-[2]CapProg!K424+[2]NewBuild!G2602</f>
        <v>-17445.628124999999</v>
      </c>
      <c r="G37" s="25">
        <f>-[2]CapProg!L424+[2]NewBuild!H2602</f>
        <v>-23180.070703124995</v>
      </c>
      <c r="H37" s="25">
        <f>-[2]CapProg!M424+[2]NewBuild!I2602</f>
        <v>-29642.895177734365</v>
      </c>
      <c r="I37" s="25">
        <f>-[2]CapProg!N424+[2]NewBuild!J2602</f>
        <v>-46503.706070336899</v>
      </c>
      <c r="J37" s="25">
        <f>-[2]CapProg!O424+[2]NewBuild!K2602</f>
        <v>-65258.847876384854</v>
      </c>
      <c r="K37" s="25">
        <f>-[2]CapProg!P424+[2]NewBuild!L2602</f>
        <v>-80536.431525405555</v>
      </c>
      <c r="L37" s="25">
        <f>-[2]CapProg!Q424+[2]NewBuild!M2602</f>
        <v>-97286.425358923123</v>
      </c>
      <c r="M37" s="25">
        <f>-[2]CapProg!R424+[2]NewBuild!N2602</f>
        <v>-112391.42298044011</v>
      </c>
      <c r="N37" s="25">
        <f>-[2]CapProg!S424+[2]NewBuild!O2602</f>
        <v>-138687.55972959378</v>
      </c>
      <c r="O37" s="25">
        <f>-[2]CapProg!T424+[2]NewBuild!P2602</f>
        <v>-167169.68085381473</v>
      </c>
      <c r="P37" s="25">
        <f>-[2]CapProg!U424+[2]NewBuild!Q2602</f>
        <v>-191199.48192103545</v>
      </c>
      <c r="Q37" s="25">
        <f>-[2]CapProg!V424+[2]NewBuild!R2602</f>
        <v>-217739.2658120573</v>
      </c>
      <c r="R37" s="25">
        <f>-[2]CapProg!W424+[2]NewBuild!S2602</f>
        <v>-241431.30435523487</v>
      </c>
      <c r="S37" s="25">
        <f>-[2]CapProg!X424+[2]NewBuild!T2602</f>
        <v>-269883.12183609017</v>
      </c>
      <c r="T37" s="25">
        <f>-[2]CapProg!Y424+[2]NewBuild!U2602</f>
        <v>-297324.20823400066</v>
      </c>
      <c r="U37" s="25">
        <f>-[2]CapProg!Z424+[2]NewBuild!V2602</f>
        <v>-323785.14979586995</v>
      </c>
      <c r="V37" s="25">
        <f>-[2]CapProg!AA424+[2]NewBuild!W2602</f>
        <v>-351383.31080568652</v>
      </c>
      <c r="W37" s="25">
        <f>-[2]CapProg!AB424+[2]NewBuild!X2602</f>
        <v>-377864.95113096497</v>
      </c>
      <c r="X37" s="25">
        <f>-[2]CapProg!AC424+[2]NewBuild!Y2602</f>
        <v>-410657.76264227636</v>
      </c>
      <c r="Y37" s="25">
        <f>-[2]CapProg!AD424+[2]NewBuild!Z2602</f>
        <v>-446403.46339251864</v>
      </c>
      <c r="Z37" s="25">
        <f>-[2]CapProg!AE424+[2]NewBuild!AA2602</f>
        <v>-477327.18962155102</v>
      </c>
      <c r="AA37" s="25">
        <f>-[2]CapProg!AF424+[2]NewBuild!AB2602</f>
        <v>-510603.33556716435</v>
      </c>
      <c r="AB37" s="25">
        <f>-[2]CapProg!AG424+[2]NewBuild!AC2602</f>
        <v>-541722.46552973264</v>
      </c>
      <c r="AC37" s="25">
        <f>-[2]CapProg!AH424+[2]NewBuild!AD2602</f>
        <v>-578639.12738757255</v>
      </c>
      <c r="AD37" s="25">
        <f>-[2]CapProg!AI424+[2]NewBuild!AE2602</f>
        <v>-609856.18572963914</v>
      </c>
      <c r="AE37" s="25">
        <f>-[2]CapProg!AJ424+[2]NewBuild!AF2602</f>
        <v>-645067.54056045227</v>
      </c>
      <c r="AF37" s="25">
        <f>-[2]CapProg!BO424+[2]NewBuild!AG2602</f>
        <v>-679611.89562249871</v>
      </c>
      <c r="AG37" s="25">
        <f>-[2]CapProg!BP424+[2]NewBuild!AH2602</f>
        <v>-715480.30122479715</v>
      </c>
      <c r="AH37" s="25">
        <f>-[2]CapProg!BQ424+[2]NewBuild!AI2602</f>
        <v>-735087.31417026406</v>
      </c>
      <c r="AI37" s="25">
        <f>-[2]CapProg!BR424+[2]NewBuild!AJ2602</f>
        <v>-754566.37549340702</v>
      </c>
      <c r="AJ37" s="25">
        <f>-[2]CapProg!BS424+[2]NewBuild!AK2602</f>
        <v>-776592.92608644604</v>
      </c>
      <c r="AK37" s="25">
        <f>-[2]CapProg!BT424+[2]NewBuild!AL2602</f>
        <v>-796470.8136651566</v>
      </c>
      <c r="AL37" s="25">
        <f>-[2]CapProg!BU424+[2]NewBuild!AM2602</f>
        <v>-816857.22504399857</v>
      </c>
      <c r="AM37" s="25">
        <f>-[2]CapProg!BV424+[2]NewBuild!AN2602</f>
        <v>-837278.65567009849</v>
      </c>
      <c r="AN37" s="25">
        <f>-[2]CapProg!BW424+[2]NewBuild!AO2602</f>
        <v>-858210.62206185097</v>
      </c>
      <c r="AO37" s="25">
        <f>-[2]CapProg!BX424+[2]NewBuild!AP2602</f>
        <v>-879665.88761339721</v>
      </c>
      <c r="AP37" s="25">
        <f>-[2]CapProg!BY424+[2]NewBuild!AQ2602</f>
        <v>-901657.53480373207</v>
      </c>
      <c r="AQ37" s="25">
        <f>-[2]CapProg!BZ424+[2]NewBuild!AR2602</f>
        <v>-924198.9731738253</v>
      </c>
      <c r="AR37" s="25">
        <f>-[2]CapProg!CA424+[2]NewBuild!AS2602</f>
        <v>-947303.94750317081</v>
      </c>
      <c r="AS37" s="25">
        <f>-[2]CapProg!CB424+[2]NewBuild!AT2602</f>
        <v>-970986.54619075009</v>
      </c>
      <c r="AT37" s="25">
        <f>-[2]CapProg!CC424+[2]NewBuild!AU2602</f>
        <v>-995261.20984551893</v>
      </c>
      <c r="AU37" s="25">
        <f>-[2]CapProg!CD424+[2]NewBuild!AV2602</f>
        <v>-1020142.7400916567</v>
      </c>
      <c r="AV37" s="25">
        <f>-[2]CapProg!CE424+[2]NewBuild!AW2602</f>
        <v>-1045646.3085939481</v>
      </c>
      <c r="AW37" s="25">
        <f>-[2]CapProg!CF424+[2]NewBuild!AX2602</f>
        <v>-1071787.4663087968</v>
      </c>
      <c r="AX37" s="25">
        <f>-[2]CapProg!CG424+[2]NewBuild!AY2602</f>
        <v>-1098582.1529665168</v>
      </c>
      <c r="AY37" s="25">
        <f>-[2]CapProg!CH424+[2]NewBuild!AZ2602</f>
        <v>-1126046.7067906796</v>
      </c>
      <c r="AZ37" s="25">
        <f>-[2]CapProg!CI424+[2]NewBuild!BA2602</f>
        <v>-1154197.8744604464</v>
      </c>
      <c r="BA37" s="25">
        <f>-[2]CapProg!CJ424+[2]NewBuild!BB2602</f>
        <v>-1183052.8213219575</v>
      </c>
      <c r="BB37" s="25">
        <f>-[2]CapProg!CK424+[2]NewBuild!BC2602</f>
        <v>-1212629.1418550061</v>
      </c>
      <c r="BC37" s="25">
        <f>-[2]CapProg!CL424+[2]NewBuild!BD2602</f>
        <v>-1242944.870401381</v>
      </c>
      <c r="BD37" s="25">
        <f>-[2]CapProg!CM424+[2]NewBuild!BE2602</f>
        <v>-1274018.4921614155</v>
      </c>
      <c r="BE37" s="25">
        <f>-[2]CapProg!CN424+[2]NewBuild!BF2602</f>
        <v>-1305868.954465451</v>
      </c>
      <c r="BF37" s="25">
        <f>-[2]CapProg!CO424+[2]NewBuild!BG2602</f>
        <v>-1338515.6783270873</v>
      </c>
      <c r="BG37" s="25">
        <f>-[2]CapProg!CP424+[2]NewBuild!BH2602</f>
        <v>-1371978.5702852644</v>
      </c>
      <c r="BH37" s="25">
        <f>-[2]CapProg!CQ424+[2]NewBuild!BI2602</f>
        <v>-1406278.034542396</v>
      </c>
      <c r="BI37" s="25">
        <f>-[2]CapProg!CR424+[2]NewBuild!BJ2602</f>
        <v>-1441434.9854059557</v>
      </c>
    </row>
    <row r="38" spans="1:61" s="26" customFormat="1" hidden="1" x14ac:dyDescent="0.25">
      <c r="A38" s="26" t="s">
        <v>43</v>
      </c>
      <c r="B38" s="25">
        <f>-[2]CapProg!G436</f>
        <v>-6862760</v>
      </c>
      <c r="C38" s="25">
        <f>-[2]CapProg!H436</f>
        <v>-10324500</v>
      </c>
      <c r="D38" s="25">
        <f>-[2]CapProg!I436</f>
        <v>-10925792.749999998</v>
      </c>
      <c r="E38" s="25">
        <f>-[2]CapProg!J436</f>
        <v>-15815876.561874999</v>
      </c>
      <c r="F38" s="25">
        <f>-[2]CapProg!K436</f>
        <v>-14081069.400042966</v>
      </c>
      <c r="G38" s="25">
        <f>-[2]CapProg!L436</f>
        <v>-14178715.555568943</v>
      </c>
      <c r="H38" s="25">
        <f>-[2]CapProg!M436</f>
        <v>-9249507.0902589466</v>
      </c>
      <c r="I38" s="25">
        <f>-[2]CapProg!N436</f>
        <v>-9074852.0711409077</v>
      </c>
      <c r="J38" s="25">
        <f>-[2]CapProg!O436</f>
        <v>-9301723.3729194291</v>
      </c>
      <c r="K38" s="25">
        <f>-[2]CapProg!P436</f>
        <v>-9534266.4572424144</v>
      </c>
      <c r="L38" s="25">
        <f>-[2]CapProg!Q436</f>
        <v>-10118849.77085246</v>
      </c>
      <c r="M38" s="25">
        <f>-[2]CapProg!R436</f>
        <v>-10371821.01512377</v>
      </c>
      <c r="N38" s="25">
        <f>-[2]CapProg!S436</f>
        <v>-10631116.540501863</v>
      </c>
      <c r="O38" s="25">
        <f>-[2]CapProg!T436</f>
        <v>-10896894.454014409</v>
      </c>
      <c r="P38" s="25">
        <f>-[2]CapProg!U436</f>
        <v>-11169316.815364769</v>
      </c>
      <c r="Q38" s="25">
        <f>-[2]CapProg!V436</f>
        <v>-11236603.662602821</v>
      </c>
      <c r="R38" s="25">
        <f>-[2]CapProg!W436</f>
        <v>-11517518.754167892</v>
      </c>
      <c r="S38" s="25">
        <f>-[2]CapProg!X436</f>
        <v>-11805456.723022088</v>
      </c>
      <c r="T38" s="25">
        <f>-[2]CapProg!Y436</f>
        <v>-12100593.141097639</v>
      </c>
      <c r="U38" s="25">
        <f>-[2]CapProg!Z436</f>
        <v>-12403107.969625078</v>
      </c>
      <c r="V38" s="25">
        <f>-[2]CapProg!AA436</f>
        <v>-12513354.395659558</v>
      </c>
      <c r="W38" s="25">
        <f>-[2]CapProg!AB436</f>
        <v>-12826188.255551044</v>
      </c>
      <c r="X38" s="25">
        <f>-[2]CapProg!AC436</f>
        <v>-13146842.961939819</v>
      </c>
      <c r="Y38" s="25">
        <f>-[2]CapProg!AD436</f>
        <v>-13475514.035988314</v>
      </c>
      <c r="Z38" s="25">
        <f>-[2]CapProg!AE436</f>
        <v>-13812401.886888023</v>
      </c>
      <c r="AA38" s="25">
        <f>-[2]CapProg!AF436</f>
        <v>-11444623.00968634</v>
      </c>
      <c r="AB38" s="25">
        <f>-[2]CapProg!AG436</f>
        <v>-11730738.584928498</v>
      </c>
      <c r="AC38" s="25">
        <f>-[2]CapProg!AH436</f>
        <v>-12024007.049551707</v>
      </c>
      <c r="AD38" s="25">
        <f>-[2]CapProg!AI436</f>
        <v>-12324607.225790501</v>
      </c>
      <c r="AE38" s="25">
        <f>-[2]CapProg!AJ436</f>
        <v>-12632722.406435261</v>
      </c>
      <c r="AF38" s="25">
        <f>-[2]CapProg!AK436</f>
        <v>-12948540.466596141</v>
      </c>
      <c r="AG38" s="25">
        <f>-[2]CapProg!AL436</f>
        <v>-13272253.978261044</v>
      </c>
      <c r="AH38" s="25">
        <f>-[2]CapProg!AM436</f>
        <v>-13604060.327717567</v>
      </c>
      <c r="AI38" s="25">
        <f>-[2]CapProg!AN436</f>
        <v>-13944161.835910507</v>
      </c>
      <c r="AJ38" s="25">
        <f>-[2]CapProg!AO436</f>
        <v>-14292765.881808268</v>
      </c>
      <c r="AK38" s="25">
        <f>-[2]CapProg!AP436</f>
        <v>-14650085.028853472</v>
      </c>
      <c r="AL38" s="25">
        <f>-[2]CapProg!AQ436</f>
        <v>-15016337.154574808</v>
      </c>
      <c r="AM38" s="25">
        <f>-[2]CapProg!AR436</f>
        <v>-15391745.583439177</v>
      </c>
      <c r="AN38" s="25">
        <f>-[2]CapProg!AS436</f>
        <v>-15776539.223025156</v>
      </c>
      <c r="AO38" s="25">
        <f>-[2]CapProg!AT436</f>
        <v>-16170952.703600783</v>
      </c>
      <c r="AP38" s="25">
        <f>-[2]CapProg!AU436</f>
        <v>-16575226.521190803</v>
      </c>
      <c r="AQ38" s="25">
        <f>-[2]CapProg!AV436</f>
        <v>-16989607.184220571</v>
      </c>
      <c r="AR38" s="25">
        <f>-[2]CapProg!AW436</f>
        <v>-17414347.363826085</v>
      </c>
      <c r="AS38" s="25">
        <f>-[2]CapProg!AX436</f>
        <v>-17849706.047921736</v>
      </c>
      <c r="AT38" s="25">
        <f>-[2]CapProg!AY436</f>
        <v>-18295948.699119776</v>
      </c>
      <c r="AU38" s="25">
        <f>-[2]CapProg!AZ436</f>
        <v>-18753347.416597772</v>
      </c>
      <c r="AV38" s="25">
        <f>-[2]CapProg!BA436</f>
        <v>-19222181.102012716</v>
      </c>
      <c r="AW38" s="25">
        <f>-[2]CapProg!BB436</f>
        <v>-19702735.629563034</v>
      </c>
      <c r="AX38" s="25">
        <f>-[2]CapProg!BC436</f>
        <v>-20195304.020302106</v>
      </c>
      <c r="AY38" s="25">
        <f>-[2]CapProg!BD436</f>
        <v>-20700186.620809659</v>
      </c>
      <c r="AZ38" s="25">
        <f>-[2]CapProg!BE436</f>
        <v>-21217691.286329895</v>
      </c>
      <c r="BA38" s="25">
        <f>-[2]CapProg!BF436</f>
        <v>-21748133.568488143</v>
      </c>
      <c r="BB38" s="25">
        <f>-[2]CapProg!BG436</f>
        <v>-22291836.907700345</v>
      </c>
      <c r="BC38" s="25">
        <f>-[2]CapProg!BH436</f>
        <v>-22849132.830392849</v>
      </c>
      <c r="BD38" s="25">
        <f>-[2]CapProg!BI436</f>
        <v>-23420361.15115267</v>
      </c>
      <c r="BE38" s="25">
        <f>-[2]CapProg!BJ436</f>
        <v>-24005870.179931484</v>
      </c>
      <c r="BF38" s="25">
        <f>-[2]CapProg!BK436</f>
        <v>-24606016.934429772</v>
      </c>
      <c r="BG38" s="25">
        <f>-[2]CapProg!BL436</f>
        <v>-25221167.357790515</v>
      </c>
      <c r="BH38" s="25">
        <f>-[2]CapProg!BM436</f>
        <v>-25851696.541735277</v>
      </c>
      <c r="BI38" s="25">
        <f>-[2]CapProg!BN436</f>
        <v>-10108034.448350657</v>
      </c>
    </row>
    <row r="39" spans="1:61" s="26" customFormat="1" hidden="1" x14ac:dyDescent="0.25">
      <c r="A39" s="26" t="s">
        <v>44</v>
      </c>
      <c r="B39" s="25">
        <f>-[2]CapProg!G458</f>
        <v>0</v>
      </c>
      <c r="C39" s="25">
        <f>-[2]CapProg!H458</f>
        <v>0</v>
      </c>
      <c r="D39" s="25">
        <f>-[2]CapProg!I458</f>
        <v>0</v>
      </c>
      <c r="E39" s="25">
        <f>-[2]CapProg!J458</f>
        <v>0</v>
      </c>
      <c r="F39" s="25">
        <f>-[2]CapProg!K458</f>
        <v>0</v>
      </c>
      <c r="G39" s="25">
        <f>-[2]CapProg!L458</f>
        <v>0</v>
      </c>
      <c r="H39" s="25">
        <f>-[2]CapProg!M458</f>
        <v>0</v>
      </c>
      <c r="I39" s="25">
        <f>-[2]CapProg!N458</f>
        <v>0</v>
      </c>
      <c r="J39" s="25">
        <f>-[2]CapProg!O458</f>
        <v>0</v>
      </c>
      <c r="K39" s="25">
        <f>-[2]CapProg!P458</f>
        <v>0</v>
      </c>
      <c r="L39" s="25">
        <f>-[2]CapProg!Q458</f>
        <v>0</v>
      </c>
      <c r="M39" s="25">
        <f>-[2]CapProg!R458</f>
        <v>0</v>
      </c>
      <c r="N39" s="25">
        <f>-[2]CapProg!S458</f>
        <v>0</v>
      </c>
      <c r="O39" s="25">
        <f>-[2]CapProg!T458</f>
        <v>0</v>
      </c>
      <c r="P39" s="25">
        <f>-[2]CapProg!U458</f>
        <v>0</v>
      </c>
      <c r="Q39" s="25">
        <f>-[2]CapProg!V458</f>
        <v>0</v>
      </c>
      <c r="R39" s="25">
        <f>-[2]CapProg!W458</f>
        <v>0</v>
      </c>
      <c r="S39" s="25">
        <f>-[2]CapProg!X458</f>
        <v>0</v>
      </c>
      <c r="T39" s="25">
        <f>-[2]CapProg!Y458</f>
        <v>0</v>
      </c>
      <c r="U39" s="25">
        <f>-[2]CapProg!Z458</f>
        <v>0</v>
      </c>
      <c r="V39" s="25">
        <f>-[2]CapProg!AA458</f>
        <v>0</v>
      </c>
      <c r="W39" s="25">
        <f>-[2]CapProg!AB458</f>
        <v>0</v>
      </c>
      <c r="X39" s="25">
        <f>-[2]CapProg!AC458</f>
        <v>0</v>
      </c>
      <c r="Y39" s="25">
        <f>-[2]CapProg!AD458</f>
        <v>0</v>
      </c>
      <c r="Z39" s="25">
        <f>-[2]CapProg!AE458</f>
        <v>0</v>
      </c>
      <c r="AA39" s="25">
        <f>-[2]CapProg!AF458</f>
        <v>0</v>
      </c>
      <c r="AB39" s="25">
        <f>-[2]CapProg!AG458</f>
        <v>0</v>
      </c>
      <c r="AC39" s="25">
        <f>-[2]CapProg!AH458</f>
        <v>0</v>
      </c>
      <c r="AD39" s="25">
        <f>-[2]CapProg!AI458</f>
        <v>0</v>
      </c>
      <c r="AE39" s="25">
        <f>-[2]CapProg!AJ458</f>
        <v>0</v>
      </c>
      <c r="AF39" s="25">
        <f>-[2]CapProg!AK458</f>
        <v>0</v>
      </c>
      <c r="AG39" s="25">
        <f>-[2]CapProg!AL458</f>
        <v>0</v>
      </c>
      <c r="AH39" s="25">
        <f>-[2]CapProg!AM458</f>
        <v>0</v>
      </c>
      <c r="AI39" s="25">
        <f>-[2]CapProg!AN458</f>
        <v>0</v>
      </c>
      <c r="AJ39" s="25">
        <f>-[2]CapProg!AO458</f>
        <v>0</v>
      </c>
      <c r="AK39" s="25">
        <f>-[2]CapProg!AP458</f>
        <v>0</v>
      </c>
      <c r="AL39" s="25">
        <f>-[2]CapProg!AQ458</f>
        <v>0</v>
      </c>
      <c r="AM39" s="25">
        <f>-[2]CapProg!AR458</f>
        <v>0</v>
      </c>
      <c r="AN39" s="25">
        <f>-[2]CapProg!AS458</f>
        <v>0</v>
      </c>
      <c r="AO39" s="25">
        <f>-[2]CapProg!AT458</f>
        <v>0</v>
      </c>
      <c r="AP39" s="25">
        <f>-[2]CapProg!AU458</f>
        <v>0</v>
      </c>
      <c r="AQ39" s="25">
        <f>-[2]CapProg!AV458</f>
        <v>0</v>
      </c>
      <c r="AR39" s="25">
        <f>-[2]CapProg!AW458</f>
        <v>0</v>
      </c>
      <c r="AS39" s="25">
        <f>-[2]CapProg!AX458</f>
        <v>0</v>
      </c>
      <c r="AT39" s="25">
        <f>-[2]CapProg!AY458</f>
        <v>0</v>
      </c>
      <c r="AU39" s="25">
        <f>-[2]CapProg!AZ458</f>
        <v>0</v>
      </c>
      <c r="AV39" s="25">
        <f>-[2]CapProg!BA458</f>
        <v>0</v>
      </c>
      <c r="AW39" s="25">
        <f>-[2]CapProg!BB458</f>
        <v>0</v>
      </c>
      <c r="AX39" s="25">
        <f>-[2]CapProg!BC458</f>
        <v>0</v>
      </c>
      <c r="AY39" s="25">
        <f>-[2]CapProg!BD458</f>
        <v>0</v>
      </c>
      <c r="AZ39" s="25">
        <f>-[2]CapProg!BE458</f>
        <v>0</v>
      </c>
      <c r="BA39" s="25">
        <f>-[2]CapProg!BF458</f>
        <v>0</v>
      </c>
      <c r="BB39" s="25">
        <f>-[2]CapProg!BG458</f>
        <v>0</v>
      </c>
      <c r="BC39" s="25">
        <f>-[2]CapProg!BH458</f>
        <v>0</v>
      </c>
      <c r="BD39" s="25">
        <f>-[2]CapProg!BI458</f>
        <v>0</v>
      </c>
      <c r="BE39" s="25">
        <f>-[2]CapProg!BJ458</f>
        <v>0</v>
      </c>
      <c r="BF39" s="25">
        <f>-[2]CapProg!BK458</f>
        <v>0</v>
      </c>
      <c r="BG39" s="25">
        <f>-[2]CapProg!BL458</f>
        <v>0</v>
      </c>
      <c r="BH39" s="25">
        <f>-[2]CapProg!BM458</f>
        <v>0</v>
      </c>
      <c r="BI39" s="25">
        <f>-[2]CapProg!BN458</f>
        <v>0</v>
      </c>
    </row>
    <row r="40" spans="1:61" s="26" customFormat="1" hidden="1" x14ac:dyDescent="0.25">
      <c r="A40" s="26" t="s">
        <v>45</v>
      </c>
      <c r="B40" s="25">
        <f>-[2]CapProg!G470-[2]CapProg!G482</f>
        <v>0</v>
      </c>
      <c r="C40" s="25">
        <f>-[2]CapProg!H470-[2]CapProg!H482</f>
        <v>0</v>
      </c>
      <c r="D40" s="25">
        <f>-[2]CapProg!I470-[2]CapProg!I482</f>
        <v>0</v>
      </c>
      <c r="E40" s="25">
        <f>-[2]CapProg!J470-[2]CapProg!J482</f>
        <v>0</v>
      </c>
      <c r="F40" s="25">
        <f>-[2]CapProg!K470-[2]CapProg!K482</f>
        <v>0</v>
      </c>
      <c r="G40" s="25">
        <f>-[2]CapProg!L470-[2]CapProg!L482</f>
        <v>0</v>
      </c>
      <c r="H40" s="25">
        <f>-[2]CapProg!M470-[2]CapProg!M482</f>
        <v>0</v>
      </c>
      <c r="I40" s="25">
        <f>-[2]CapProg!N470-[2]CapProg!N482</f>
        <v>0</v>
      </c>
      <c r="J40" s="25">
        <f>-[2]CapProg!O470-[2]CapProg!O482</f>
        <v>0</v>
      </c>
      <c r="K40" s="25">
        <f>-[2]CapProg!P470-[2]CapProg!P482</f>
        <v>0</v>
      </c>
      <c r="L40" s="25">
        <f>-[2]CapProg!Q470-[2]CapProg!Q482</f>
        <v>0</v>
      </c>
      <c r="M40" s="25">
        <f>-[2]CapProg!R470-[2]CapProg!R482</f>
        <v>0</v>
      </c>
      <c r="N40" s="25">
        <f>-[2]CapProg!S470-[2]CapProg!S482</f>
        <v>0</v>
      </c>
      <c r="O40" s="25">
        <f>-[2]CapProg!T470-[2]CapProg!T482</f>
        <v>0</v>
      </c>
      <c r="P40" s="25">
        <f>-[2]CapProg!U470-[2]CapProg!U482</f>
        <v>0</v>
      </c>
      <c r="Q40" s="25">
        <f>-[2]CapProg!V470-[2]CapProg!V482</f>
        <v>0</v>
      </c>
      <c r="R40" s="25">
        <f>-[2]CapProg!W470-[2]CapProg!W482</f>
        <v>0</v>
      </c>
      <c r="S40" s="25">
        <f>-[2]CapProg!X470-[2]CapProg!X482</f>
        <v>0</v>
      </c>
      <c r="T40" s="25">
        <f>-[2]CapProg!Y470-[2]CapProg!Y482</f>
        <v>0</v>
      </c>
      <c r="U40" s="25">
        <f>-[2]CapProg!Z470-[2]CapProg!Z482</f>
        <v>0</v>
      </c>
      <c r="V40" s="25">
        <f>-[2]CapProg!AA470-[2]CapProg!AA482</f>
        <v>0</v>
      </c>
      <c r="W40" s="25">
        <f>-[2]CapProg!AB470-[2]CapProg!AB482</f>
        <v>0</v>
      </c>
      <c r="X40" s="25">
        <f>-[2]CapProg!AC470-[2]CapProg!AC482</f>
        <v>0</v>
      </c>
      <c r="Y40" s="25">
        <f>-[2]CapProg!AD470-[2]CapProg!AD482</f>
        <v>0</v>
      </c>
      <c r="Z40" s="25">
        <f>-[2]CapProg!AE470-[2]CapProg!AE482</f>
        <v>0</v>
      </c>
      <c r="AA40" s="25">
        <f>-[2]CapProg!AF470-[2]CapProg!AF482</f>
        <v>0</v>
      </c>
      <c r="AB40" s="25">
        <f>-[2]CapProg!AG470-[2]CapProg!AG482</f>
        <v>0</v>
      </c>
      <c r="AC40" s="25">
        <f>-[2]CapProg!AH470-[2]CapProg!AH482</f>
        <v>0</v>
      </c>
      <c r="AD40" s="25">
        <f>-[2]CapProg!AI470-[2]CapProg!AI482</f>
        <v>0</v>
      </c>
      <c r="AE40" s="25">
        <f>-[2]CapProg!AJ470-[2]CapProg!AJ482</f>
        <v>0</v>
      </c>
      <c r="AF40" s="25">
        <f>-[2]CapProg!AK470-[2]CapProg!AK482</f>
        <v>0</v>
      </c>
      <c r="AG40" s="25">
        <f>-[2]CapProg!AL470-[2]CapProg!AL482</f>
        <v>0</v>
      </c>
      <c r="AH40" s="25">
        <f>-[2]CapProg!AM470-[2]CapProg!AM482</f>
        <v>0</v>
      </c>
      <c r="AI40" s="25">
        <f>-[2]CapProg!AN470-[2]CapProg!AN482</f>
        <v>0</v>
      </c>
      <c r="AJ40" s="25">
        <f>-[2]CapProg!AO470-[2]CapProg!AO482</f>
        <v>0</v>
      </c>
      <c r="AK40" s="25">
        <f>-[2]CapProg!AP470-[2]CapProg!AP482</f>
        <v>0</v>
      </c>
      <c r="AL40" s="25">
        <f>-[2]CapProg!AQ470-[2]CapProg!AQ482</f>
        <v>0</v>
      </c>
      <c r="AM40" s="25">
        <f>-[2]CapProg!AR470-[2]CapProg!AR482</f>
        <v>0</v>
      </c>
      <c r="AN40" s="25">
        <f>-[2]CapProg!AS470-[2]CapProg!AS482</f>
        <v>0</v>
      </c>
      <c r="AO40" s="25">
        <f>-[2]CapProg!AT470-[2]CapProg!AT482</f>
        <v>0</v>
      </c>
      <c r="AP40" s="25">
        <f>-[2]CapProg!AU470-[2]CapProg!AU482</f>
        <v>0</v>
      </c>
      <c r="AQ40" s="25">
        <f>-[2]CapProg!AV470-[2]CapProg!AV482</f>
        <v>0</v>
      </c>
      <c r="AR40" s="25">
        <f>-[2]CapProg!AW470-[2]CapProg!AW482</f>
        <v>0</v>
      </c>
      <c r="AS40" s="25">
        <f>-[2]CapProg!AX470-[2]CapProg!AX482</f>
        <v>0</v>
      </c>
      <c r="AT40" s="25">
        <f>-[2]CapProg!AY470-[2]CapProg!AY482</f>
        <v>0</v>
      </c>
      <c r="AU40" s="25">
        <f>-[2]CapProg!AZ470-[2]CapProg!AZ482</f>
        <v>0</v>
      </c>
      <c r="AV40" s="25">
        <f>-[2]CapProg!BA470-[2]CapProg!BA482</f>
        <v>0</v>
      </c>
      <c r="AW40" s="25">
        <f>-[2]CapProg!BB470-[2]CapProg!BB482</f>
        <v>0</v>
      </c>
      <c r="AX40" s="25">
        <f>-[2]CapProg!BC470-[2]CapProg!BC482</f>
        <v>0</v>
      </c>
      <c r="AY40" s="25">
        <f>-[2]CapProg!BD470-[2]CapProg!BD482</f>
        <v>0</v>
      </c>
      <c r="AZ40" s="25">
        <f>-[2]CapProg!BE470-[2]CapProg!BE482</f>
        <v>0</v>
      </c>
      <c r="BA40" s="25">
        <f>-[2]CapProg!BF470-[2]CapProg!BF482</f>
        <v>0</v>
      </c>
      <c r="BB40" s="25">
        <f>-[2]CapProg!BG470-[2]CapProg!BG482</f>
        <v>0</v>
      </c>
      <c r="BC40" s="25">
        <f>-[2]CapProg!BH470-[2]CapProg!BH482</f>
        <v>0</v>
      </c>
      <c r="BD40" s="25">
        <f>-[2]CapProg!BI470-[2]CapProg!BI482</f>
        <v>0</v>
      </c>
      <c r="BE40" s="25">
        <f>-[2]CapProg!BJ470-[2]CapProg!BJ482</f>
        <v>0</v>
      </c>
      <c r="BF40" s="25">
        <f>-[2]CapProg!BK470-[2]CapProg!BK482</f>
        <v>0</v>
      </c>
      <c r="BG40" s="25">
        <f>-[2]CapProg!BL470-[2]CapProg!BL482</f>
        <v>0</v>
      </c>
      <c r="BH40" s="25">
        <f>-[2]CapProg!BM470-[2]CapProg!BM482</f>
        <v>0</v>
      </c>
      <c r="BI40" s="25">
        <f>-[2]CapProg!BN470-[2]CapProg!BN482</f>
        <v>0</v>
      </c>
    </row>
    <row r="41" spans="1:61" s="26" customFormat="1" hidden="1" x14ac:dyDescent="0.25">
      <c r="A41" s="26" t="s">
        <v>46</v>
      </c>
      <c r="B41" s="25">
        <f>[2]NewBuild!C2605</f>
        <v>-727007</v>
      </c>
      <c r="C41" s="25">
        <f>[2]NewBuild!D2605</f>
        <v>-3986657</v>
      </c>
      <c r="D41" s="25">
        <f>[2]NewBuild!E2605</f>
        <v>-10541944.324999999</v>
      </c>
      <c r="E41" s="25">
        <f>[2]NewBuild!F2605</f>
        <v>-2242489.3770499998</v>
      </c>
      <c r="F41" s="25">
        <f>[2]NewBuild!G2605</f>
        <v>-5041836.7844412299</v>
      </c>
      <c r="G41" s="25">
        <f>[2]NewBuild!H2605</f>
        <v>-5910805.2775701759</v>
      </c>
      <c r="H41" s="25">
        <f>[2]NewBuild!I2605</f>
        <v>-5471806.5545419278</v>
      </c>
      <c r="I41" s="25">
        <f>[2]NewBuild!J2605</f>
        <v>-6827617.2628475791</v>
      </c>
      <c r="J41" s="25">
        <f>[2]NewBuild!K2605</f>
        <v>-6560854.5828863326</v>
      </c>
      <c r="K41" s="25">
        <f>[2]NewBuild!L2605</f>
        <v>-6595714.3161131153</v>
      </c>
      <c r="L41" s="25">
        <f>[2]NewBuild!M2605</f>
        <v>-6109961.1414275914</v>
      </c>
      <c r="M41" s="25">
        <f>[2]NewBuild!N2605</f>
        <v>-4872328.7433308261</v>
      </c>
      <c r="N41" s="25">
        <f>[2]NewBuild!O2605</f>
        <v>0</v>
      </c>
      <c r="O41" s="25">
        <f>[2]NewBuild!P2605</f>
        <v>0</v>
      </c>
      <c r="P41" s="25">
        <f>[2]NewBuild!Q2605</f>
        <v>0</v>
      </c>
      <c r="Q41" s="25">
        <f>[2]NewBuild!R2605</f>
        <v>0</v>
      </c>
      <c r="R41" s="25">
        <f>[2]NewBuild!S2605</f>
        <v>0</v>
      </c>
      <c r="S41" s="25">
        <f>[2]NewBuild!T2605</f>
        <v>0</v>
      </c>
      <c r="T41" s="25">
        <f>[2]NewBuild!U2605</f>
        <v>0</v>
      </c>
      <c r="U41" s="25">
        <f>[2]NewBuild!V2605</f>
        <v>0</v>
      </c>
      <c r="V41" s="25">
        <f>[2]NewBuild!W2605</f>
        <v>0</v>
      </c>
      <c r="W41" s="25">
        <f>[2]NewBuild!X2605</f>
        <v>0</v>
      </c>
      <c r="X41" s="25">
        <f>[2]NewBuild!Y2605</f>
        <v>0</v>
      </c>
      <c r="Y41" s="25">
        <f>[2]NewBuild!Z2605</f>
        <v>0</v>
      </c>
      <c r="Z41" s="25">
        <f>[2]NewBuild!AA2605</f>
        <v>0</v>
      </c>
      <c r="AA41" s="25">
        <f>[2]NewBuild!AB2605</f>
        <v>0</v>
      </c>
      <c r="AB41" s="25">
        <f>[2]NewBuild!AC2605</f>
        <v>0</v>
      </c>
      <c r="AC41" s="25">
        <f>[2]NewBuild!AD2605</f>
        <v>0</v>
      </c>
      <c r="AD41" s="25">
        <f>[2]NewBuild!AE2605</f>
        <v>0</v>
      </c>
      <c r="AE41" s="25">
        <f>[2]NewBuild!AF2605</f>
        <v>0</v>
      </c>
      <c r="AF41" s="25">
        <f>[2]NewBuild!AG2605</f>
        <v>0</v>
      </c>
      <c r="AG41" s="25">
        <f>[2]NewBuild!AH2605</f>
        <v>0</v>
      </c>
      <c r="AH41" s="25">
        <f>[2]NewBuild!AI2605</f>
        <v>0</v>
      </c>
      <c r="AI41" s="25">
        <f>[2]NewBuild!AJ2605</f>
        <v>0</v>
      </c>
      <c r="AJ41" s="25">
        <f>[2]NewBuild!AK2605</f>
        <v>0</v>
      </c>
      <c r="AK41" s="25">
        <f>[2]NewBuild!AL2605</f>
        <v>0</v>
      </c>
      <c r="AL41" s="25">
        <f>[2]NewBuild!AM2605</f>
        <v>0</v>
      </c>
      <c r="AM41" s="25">
        <f>[2]NewBuild!AN2605</f>
        <v>0</v>
      </c>
      <c r="AN41" s="25">
        <f>[2]NewBuild!AO2605</f>
        <v>0</v>
      </c>
      <c r="AO41" s="25">
        <f>[2]NewBuild!AP2605</f>
        <v>0</v>
      </c>
      <c r="AP41" s="25">
        <f>[2]NewBuild!AQ2605</f>
        <v>0</v>
      </c>
      <c r="AQ41" s="25">
        <f>[2]NewBuild!AR2605</f>
        <v>0</v>
      </c>
      <c r="AR41" s="25">
        <f>[2]NewBuild!AS2605</f>
        <v>0</v>
      </c>
      <c r="AS41" s="25">
        <f>[2]NewBuild!AT2605</f>
        <v>0</v>
      </c>
      <c r="AT41" s="25">
        <f>[2]NewBuild!AU2605</f>
        <v>0</v>
      </c>
      <c r="AU41" s="25">
        <f>[2]NewBuild!AV2605</f>
        <v>0</v>
      </c>
      <c r="AV41" s="25">
        <f>[2]NewBuild!AW2605</f>
        <v>0</v>
      </c>
      <c r="AW41" s="25">
        <f>[2]NewBuild!AX2605</f>
        <v>0</v>
      </c>
      <c r="AX41" s="25">
        <f>[2]NewBuild!AY2605</f>
        <v>0</v>
      </c>
      <c r="AY41" s="25">
        <f>[2]NewBuild!AZ2605</f>
        <v>0</v>
      </c>
      <c r="AZ41" s="25">
        <f>[2]NewBuild!BA2605</f>
        <v>0</v>
      </c>
      <c r="BA41" s="25">
        <f>[2]NewBuild!BB2605</f>
        <v>0</v>
      </c>
      <c r="BB41" s="25">
        <f>[2]NewBuild!BC2605</f>
        <v>0</v>
      </c>
      <c r="BC41" s="25">
        <f>[2]NewBuild!BD2605</f>
        <v>0</v>
      </c>
      <c r="BD41" s="25">
        <f>[2]NewBuild!BE2605</f>
        <v>0</v>
      </c>
      <c r="BE41" s="25">
        <f>[2]NewBuild!BF2605</f>
        <v>0</v>
      </c>
      <c r="BF41" s="25">
        <f>[2]NewBuild!BG2605</f>
        <v>0</v>
      </c>
      <c r="BG41" s="25">
        <f>[2]NewBuild!BH2605</f>
        <v>0</v>
      </c>
      <c r="BH41" s="25">
        <f>[2]NewBuild!BI2605</f>
        <v>0</v>
      </c>
      <c r="BI41" s="25">
        <f>[2]NewBuild!BJ2605</f>
        <v>0</v>
      </c>
    </row>
    <row r="42" spans="1:61" s="26" customFormat="1" hidden="1" x14ac:dyDescent="0.25">
      <c r="A42" s="26" t="s">
        <v>47</v>
      </c>
      <c r="B42" s="25">
        <f>-[2]CapProg!G769</f>
        <v>0</v>
      </c>
      <c r="C42" s="25">
        <f>-[2]CapProg!H769</f>
        <v>0</v>
      </c>
      <c r="D42" s="25">
        <f>-[2]CapProg!I769</f>
        <v>0</v>
      </c>
      <c r="E42" s="25">
        <f>-[2]CapProg!J769</f>
        <v>0</v>
      </c>
      <c r="F42" s="25">
        <f>-[2]CapProg!K769</f>
        <v>0</v>
      </c>
      <c r="G42" s="25">
        <f>-[2]CapProg!L769</f>
        <v>0</v>
      </c>
      <c r="H42" s="25">
        <f>-[2]CapProg!M769</f>
        <v>0</v>
      </c>
      <c r="I42" s="25">
        <f>-[2]CapProg!N769</f>
        <v>0</v>
      </c>
      <c r="J42" s="25">
        <f>-[2]CapProg!O769</f>
        <v>0</v>
      </c>
      <c r="K42" s="25">
        <f>-[2]CapProg!P769</f>
        <v>0</v>
      </c>
      <c r="L42" s="25">
        <f>-[2]CapProg!Q769</f>
        <v>0</v>
      </c>
      <c r="M42" s="25">
        <f>-[2]CapProg!R769</f>
        <v>0</v>
      </c>
      <c r="N42" s="25">
        <f>-[2]CapProg!S769</f>
        <v>0</v>
      </c>
      <c r="O42" s="25">
        <f>-[2]CapProg!T769</f>
        <v>0</v>
      </c>
      <c r="P42" s="25">
        <f>-[2]CapProg!U769</f>
        <v>0</v>
      </c>
      <c r="Q42" s="25">
        <f>-[2]CapProg!V769</f>
        <v>0</v>
      </c>
      <c r="R42" s="25">
        <f>-[2]CapProg!W769</f>
        <v>0</v>
      </c>
      <c r="S42" s="25">
        <f>-[2]CapProg!X769</f>
        <v>0</v>
      </c>
      <c r="T42" s="25">
        <f>-[2]CapProg!Y769</f>
        <v>0</v>
      </c>
      <c r="U42" s="25">
        <f>-[2]CapProg!Z769</f>
        <v>0</v>
      </c>
      <c r="V42" s="25">
        <f>-[2]CapProg!AA769</f>
        <v>0</v>
      </c>
      <c r="W42" s="25">
        <f>-[2]CapProg!AB769</f>
        <v>0</v>
      </c>
      <c r="X42" s="25">
        <f>-[2]CapProg!AC769</f>
        <v>0</v>
      </c>
      <c r="Y42" s="25">
        <f>-[2]CapProg!AD769</f>
        <v>0</v>
      </c>
      <c r="Z42" s="25">
        <f>-[2]CapProg!AE769</f>
        <v>0</v>
      </c>
      <c r="AA42" s="25">
        <f>-[2]CapProg!AF769</f>
        <v>0</v>
      </c>
      <c r="AB42" s="25">
        <f>-[2]CapProg!AG769</f>
        <v>0</v>
      </c>
      <c r="AC42" s="25">
        <f>-[2]CapProg!AH769</f>
        <v>0</v>
      </c>
      <c r="AD42" s="25">
        <f>-[2]CapProg!AI769</f>
        <v>0</v>
      </c>
      <c r="AE42" s="25">
        <f>-[2]CapProg!AJ769</f>
        <v>0</v>
      </c>
      <c r="AF42" s="25">
        <f>-[2]CapProg!AK769</f>
        <v>0</v>
      </c>
      <c r="AG42" s="25">
        <f>-[2]CapProg!AL769</f>
        <v>0</v>
      </c>
      <c r="AH42" s="25">
        <f>-[2]CapProg!AM769</f>
        <v>0</v>
      </c>
      <c r="AI42" s="25">
        <f>-[2]CapProg!AN769</f>
        <v>0</v>
      </c>
      <c r="AJ42" s="25">
        <f>-[2]CapProg!AO769</f>
        <v>0</v>
      </c>
      <c r="AK42" s="25">
        <f>-[2]CapProg!AP769</f>
        <v>0</v>
      </c>
      <c r="AL42" s="25">
        <f>-[2]CapProg!AQ769</f>
        <v>0</v>
      </c>
      <c r="AM42" s="25">
        <f>-[2]CapProg!AR769</f>
        <v>0</v>
      </c>
      <c r="AN42" s="25">
        <f>-[2]CapProg!AS769</f>
        <v>0</v>
      </c>
      <c r="AO42" s="25">
        <f>-[2]CapProg!AT769</f>
        <v>0</v>
      </c>
      <c r="AP42" s="25">
        <f>-[2]CapProg!AU769</f>
        <v>0</v>
      </c>
      <c r="AQ42" s="25">
        <f>-[2]CapProg!AV769</f>
        <v>0</v>
      </c>
      <c r="AR42" s="25">
        <f>-[2]CapProg!AW769</f>
        <v>0</v>
      </c>
      <c r="AS42" s="25">
        <f>-[2]CapProg!AX769</f>
        <v>0</v>
      </c>
      <c r="AT42" s="25">
        <f>-[2]CapProg!AY769</f>
        <v>0</v>
      </c>
      <c r="AU42" s="25">
        <f>-[2]CapProg!AZ769</f>
        <v>0</v>
      </c>
      <c r="AV42" s="25">
        <f>-[2]CapProg!BA769</f>
        <v>0</v>
      </c>
      <c r="AW42" s="25">
        <f>-[2]CapProg!BB769</f>
        <v>0</v>
      </c>
      <c r="AX42" s="25">
        <f>-[2]CapProg!BC769</f>
        <v>0</v>
      </c>
      <c r="AY42" s="25">
        <f>-[2]CapProg!BD769</f>
        <v>0</v>
      </c>
      <c r="AZ42" s="25">
        <f>-[2]CapProg!BE769</f>
        <v>0</v>
      </c>
      <c r="BA42" s="25">
        <f>-[2]CapProg!BF769</f>
        <v>0</v>
      </c>
      <c r="BB42" s="25">
        <f>-[2]CapProg!BG769</f>
        <v>0</v>
      </c>
      <c r="BC42" s="25">
        <f>-[2]CapProg!BH769</f>
        <v>0</v>
      </c>
      <c r="BD42" s="25">
        <f>-[2]CapProg!BI769</f>
        <v>0</v>
      </c>
      <c r="BE42" s="25">
        <f>-[2]CapProg!BJ769</f>
        <v>0</v>
      </c>
      <c r="BF42" s="25">
        <f>-[2]CapProg!BK769</f>
        <v>0</v>
      </c>
      <c r="BG42" s="25">
        <f>-[2]CapProg!BL769</f>
        <v>0</v>
      </c>
      <c r="BH42" s="25">
        <f>-[2]CapProg!BM769</f>
        <v>0</v>
      </c>
      <c r="BI42" s="25">
        <f>-[2]CapProg!BN769</f>
        <v>0</v>
      </c>
    </row>
    <row r="43" spans="1:61" s="26" customFormat="1" hidden="1" x14ac:dyDescent="0.25">
      <c r="A43" s="26" t="s">
        <v>48</v>
      </c>
      <c r="B43" s="25">
        <v>0</v>
      </c>
      <c r="C43" s="25">
        <f>IF(B56&gt;0,0,IF([2]Funding!C93=[2]Funding!$BL$183,[2]Funding!B11*(1+[2]Assumptions!E1138),0))</f>
        <v>0</v>
      </c>
      <c r="D43" s="25">
        <f>IF(C56&gt;0,0,IF([2]Funding!D93=[2]Funding!$BL$183,[2]Funding!C11*(1+[2]Assumptions!F1138),0))</f>
        <v>0</v>
      </c>
      <c r="E43" s="25">
        <f>IF(D56&gt;0,0,IF([2]Funding!E93=[2]Funding!$BL$183,[2]Funding!D11*(1+[2]Assumptions!G1138),0))</f>
        <v>0</v>
      </c>
      <c r="F43" s="25">
        <f>IF(E56&gt;0,0,IF([2]Funding!F93=[2]Funding!$BL$183,[2]Funding!E11*(1+[2]Assumptions!H1138),0))</f>
        <v>0</v>
      </c>
      <c r="G43" s="25">
        <f>IF(F56&gt;0,0,IF([2]Funding!$G93=[2]Funding!$BL$183,[2]Funding!F11*(1+[2]Assumptions!I1138),0))</f>
        <v>0</v>
      </c>
      <c r="H43" s="25">
        <f>IF(G56&gt;0,0,IF([2]Funding!$G93=[2]Funding!$BL$183,[2]Funding!G11*(1+[2]Assumptions!J1138),0))</f>
        <v>0</v>
      </c>
      <c r="I43" s="25">
        <f>IF(H56&gt;0,0,IF([2]Funding!$G93=[2]Funding!$BL$183,[2]Funding!H11*(1+[2]Assumptions!K1138),0))</f>
        <v>0</v>
      </c>
      <c r="J43" s="25">
        <f>IF(I56&gt;0,0,IF([2]Funding!$G93=[2]Funding!$BL$183,[2]Funding!I11*(1+[2]Assumptions!L1138),0))</f>
        <v>0</v>
      </c>
      <c r="K43" s="25">
        <f>IF(J56&gt;0,0,IF([2]Funding!$G93=[2]Funding!$BL$183,[2]Funding!J11*(1+[2]Assumptions!M1138),0))</f>
        <v>0</v>
      </c>
      <c r="L43" s="25">
        <f>IF(K56&gt;0,0,IF([2]Funding!$G93=[2]Funding!$BL$183,[2]Funding!K11*(1+[2]Assumptions!N1138),0))</f>
        <v>0</v>
      </c>
      <c r="M43" s="25">
        <f>IF(L56&gt;0,0,IF([2]Funding!$G93=[2]Funding!$BL$183,[2]Funding!L11*(1+[2]Assumptions!O1138),0))</f>
        <v>0</v>
      </c>
      <c r="N43" s="25">
        <f>IF(M56&gt;0,0,IF([2]Funding!$G93=[2]Funding!$BL$183,[2]Funding!M11*(1+[2]Assumptions!P1138),0))</f>
        <v>0</v>
      </c>
      <c r="O43" s="25">
        <f>IF(N56&gt;0,0,IF([2]Funding!$G93=[2]Funding!$BL$183,[2]Funding!N11*(1+[2]Assumptions!Q1138),0))</f>
        <v>0</v>
      </c>
      <c r="P43" s="25">
        <f>IF(O56&gt;0,0,IF([2]Funding!$G93=[2]Funding!$BL$183,[2]Funding!O11*(1+[2]Assumptions!R1138),0))</f>
        <v>0</v>
      </c>
      <c r="Q43" s="25">
        <f>IF(P56&gt;0,0,IF([2]Funding!$G93=[2]Funding!$BL$183,[2]Funding!P11*(1+[2]Assumptions!S1138),0))</f>
        <v>0</v>
      </c>
      <c r="R43" s="25">
        <f>IF(Q56&gt;0,0,IF([2]Funding!$G93=[2]Funding!$BL$183,[2]Funding!Q11*(1+[2]Assumptions!T1138),0))</f>
        <v>0</v>
      </c>
      <c r="S43" s="25">
        <f>IF(R56&gt;0,0,IF([2]Funding!$G93=[2]Funding!$BL$183,[2]Funding!R11*(1+[2]Assumptions!U1138),0))</f>
        <v>0</v>
      </c>
      <c r="T43" s="25">
        <f>IF(S56&gt;0,0,IF([2]Funding!$G93=[2]Funding!$BL$183,[2]Funding!S11*(1+[2]Assumptions!V1138),0))</f>
        <v>0</v>
      </c>
      <c r="U43" s="25">
        <f>IF(T56&gt;0,0,IF([2]Funding!$G93=[2]Funding!$BL$183,[2]Funding!T11*(1+[2]Assumptions!W1138),0))</f>
        <v>0</v>
      </c>
      <c r="V43" s="25">
        <f>IF(U56&gt;0,0,IF([2]Funding!$G93=[2]Funding!$BL$183,[2]Funding!U11*(1+[2]Assumptions!X1138),0))</f>
        <v>0</v>
      </c>
      <c r="W43" s="25">
        <f>IF(V56&gt;0,0,IF([2]Funding!$G93=[2]Funding!$BL$183,[2]Funding!V11*(1+[2]Assumptions!Y1138),0))</f>
        <v>0</v>
      </c>
      <c r="X43" s="25">
        <f>IF(W56&gt;0,0,IF([2]Funding!$G93=[2]Funding!$BL$183,[2]Funding!W11*(1+[2]Assumptions!Z1138),0))</f>
        <v>0</v>
      </c>
      <c r="Y43" s="25">
        <f>IF(X56&gt;0,0,IF([2]Funding!$G93=[2]Funding!$BL$183,[2]Funding!X11*(1+[2]Assumptions!AA1138),0))</f>
        <v>0</v>
      </c>
      <c r="Z43" s="25">
        <f>IF(Y56&gt;0,0,IF([2]Funding!$G93=[2]Funding!$BL$183,[2]Funding!Y11*(1+[2]Assumptions!AB1138),0))</f>
        <v>0</v>
      </c>
      <c r="AA43" s="25">
        <f>IF(Z56&gt;0,0,IF([2]Funding!$G93=[2]Funding!$BL$183,[2]Funding!Z11*(1+[2]Assumptions!AC1138),0))</f>
        <v>0</v>
      </c>
      <c r="AB43" s="25">
        <f>IF(AA56&gt;0,0,IF([2]Funding!$G93=[2]Funding!$BL$183,[2]Funding!AA11*(1+[2]Assumptions!AD1138),0))</f>
        <v>0</v>
      </c>
      <c r="AC43" s="25">
        <f>IF(AB56&gt;0,0,IF([2]Funding!$G93=[2]Funding!$BL$183,[2]Funding!AB11*(1+[2]Assumptions!AE1138),0))</f>
        <v>0</v>
      </c>
      <c r="AD43" s="25">
        <f>IF(AC56&gt;0,0,IF([2]Funding!$G93=[2]Funding!$BL$183,[2]Funding!AC11*(1+[2]Assumptions!AF1138),0))</f>
        <v>0</v>
      </c>
      <c r="AE43" s="25">
        <f>IF(AD56&gt;0,0,IF([2]Funding!$G93=[2]Funding!$BL$183,[2]Funding!AD11*(1+[2]Assumptions!AG1138),0))</f>
        <v>0</v>
      </c>
      <c r="AF43" s="25">
        <f>IF(AE56&gt;0,0,IF([2]Funding!$G93=[2]Funding!$BL$183,[2]Funding!AE11*(1+[2]Assumptions!AH1138),0))</f>
        <v>0</v>
      </c>
      <c r="AG43" s="25">
        <f>IF(AF56&gt;0,0,IF([2]Funding!$G93=[2]Funding!$BL$183,[2]Funding!AF11*(1+[2]Assumptions!AI1138),0))</f>
        <v>0</v>
      </c>
      <c r="AH43" s="25">
        <f>IF(AG56&gt;0,0,IF([2]Funding!$G93=[2]Funding!$BL$183,[2]Funding!AG11*(1+[2]Assumptions!AJ1138),0))</f>
        <v>0</v>
      </c>
      <c r="AI43" s="25">
        <f>IF(AH56&gt;0,0,IF([2]Funding!$G93=[2]Funding!$BL$183,[2]Funding!AH11*(1+[2]Assumptions!AK1138),0))</f>
        <v>0</v>
      </c>
      <c r="AJ43" s="25">
        <f>IF(AI56&gt;0,0,IF([2]Funding!$G93=[2]Funding!$BL$183,[2]Funding!AI11*(1+[2]Assumptions!AL1138),0))</f>
        <v>0</v>
      </c>
      <c r="AK43" s="25">
        <f>IF(AJ56&gt;0,0,IF([2]Funding!$G93=[2]Funding!$BL$183,[2]Funding!AJ11*(1+[2]Assumptions!AM1138),0))</f>
        <v>0</v>
      </c>
      <c r="AL43" s="25">
        <f>IF(AK56&gt;0,0,IF([2]Funding!$G93=[2]Funding!$BL$183,[2]Funding!AK11*(1+[2]Assumptions!AN1138),0))</f>
        <v>0</v>
      </c>
      <c r="AM43" s="25">
        <f>IF(AL56&gt;0,0,IF([2]Funding!$G93=[2]Funding!$BL$183,[2]Funding!AL11*(1+[2]Assumptions!AO1138),0))</f>
        <v>0</v>
      </c>
      <c r="AN43" s="25">
        <f>IF(AM56&gt;0,0,IF([2]Funding!$G93=[2]Funding!$BL$183,[2]Funding!AM11*(1+[2]Assumptions!AP1138),0))</f>
        <v>0</v>
      </c>
      <c r="AO43" s="25">
        <f>IF(AN56&gt;0,0,IF([2]Funding!$G93=[2]Funding!$BL$183,[2]Funding!AN11*(1+[2]Assumptions!AQ1138),0))</f>
        <v>0</v>
      </c>
      <c r="AP43" s="25">
        <f>IF(AO56&gt;0,0,IF([2]Funding!$G93=[2]Funding!$BL$183,[2]Funding!AO11*(1+[2]Assumptions!AR1138),0))</f>
        <v>0</v>
      </c>
      <c r="AQ43" s="25">
        <f>IF(AP56&gt;0,0,IF([2]Funding!$G93=[2]Funding!$BL$183,[2]Funding!AP11*(1+[2]Assumptions!AS1138),0))</f>
        <v>0</v>
      </c>
      <c r="AR43" s="25">
        <f>IF(AQ56&gt;0,0,IF([2]Funding!$G93=[2]Funding!$BL$183,[2]Funding!AQ11*(1+[2]Assumptions!AT1138),0))</f>
        <v>0</v>
      </c>
      <c r="AS43" s="25">
        <f>IF(AR56&gt;0,0,IF([2]Funding!$G93=[2]Funding!$BL$183,[2]Funding!AR11*(1+[2]Assumptions!AU1138),0))</f>
        <v>0</v>
      </c>
      <c r="AT43" s="25">
        <f>IF(AS56&gt;0,0,IF([2]Funding!$G93=[2]Funding!$BL$183,[2]Funding!AS11*(1+[2]Assumptions!AV1138),0))</f>
        <v>0</v>
      </c>
      <c r="AU43" s="25">
        <f>IF(AT56&gt;0,0,IF([2]Funding!$G93=[2]Funding!$BL$183,[2]Funding!AT11*(1+[2]Assumptions!AW1138),0))</f>
        <v>0</v>
      </c>
      <c r="AV43" s="25">
        <f>IF(AU56&gt;0,0,IF([2]Funding!$G93=[2]Funding!$BL$183,[2]Funding!AU11*(1+[2]Assumptions!AX1138),0))</f>
        <v>0</v>
      </c>
      <c r="AW43" s="25">
        <f>IF(AV56&gt;0,0,IF([2]Funding!$G93=[2]Funding!$BL$183,[2]Funding!AV11*(1+[2]Assumptions!AY1138),0))</f>
        <v>0</v>
      </c>
      <c r="AX43" s="25">
        <f>IF(AW56&gt;0,0,IF([2]Funding!$G93=[2]Funding!$BL$183,[2]Funding!AW11*(1+[2]Assumptions!AZ1138),0))</f>
        <v>0</v>
      </c>
      <c r="AY43" s="25">
        <f>IF(AX56&gt;0,0,IF([2]Funding!$G93=[2]Funding!$BL$183,[2]Funding!AX11*(1+[2]Assumptions!BA1138),0))</f>
        <v>0</v>
      </c>
      <c r="AZ43" s="25">
        <f>IF(AY56&gt;0,0,IF([2]Funding!$G93=[2]Funding!$BL$183,[2]Funding!AY11*(1+[2]Assumptions!BB1138),0))</f>
        <v>0</v>
      </c>
      <c r="BA43" s="25">
        <f>IF(AZ56&gt;0,0,IF([2]Funding!$G93=[2]Funding!$BL$183,[2]Funding!AZ11*(1+[2]Assumptions!BC1138),0))</f>
        <v>0</v>
      </c>
      <c r="BB43" s="25">
        <f>IF(BA56&gt;0,0,IF([2]Funding!$G93=[2]Funding!$BL$183,[2]Funding!BA11*(1+[2]Assumptions!BD1138),0))</f>
        <v>0</v>
      </c>
      <c r="BC43" s="25">
        <f>IF(BB56&gt;0,0,IF([2]Funding!$G93=[2]Funding!$BL$183,[2]Funding!BB11*(1+[2]Assumptions!BE1138),0))</f>
        <v>0</v>
      </c>
      <c r="BD43" s="25">
        <f>IF(BC56&gt;0,0,IF([2]Funding!$G93=[2]Funding!$BL$183,[2]Funding!BC11*(1+[2]Assumptions!BF1138),0))</f>
        <v>0</v>
      </c>
      <c r="BE43" s="25">
        <f>IF(BD56&gt;0,0,IF([2]Funding!$G93=[2]Funding!$BL$183,[2]Funding!BD11*(1+[2]Assumptions!BG1138),0))</f>
        <v>0</v>
      </c>
      <c r="BF43" s="25">
        <f>IF(BE56&gt;0,0,IF([2]Funding!$G93=[2]Funding!$BL$183,[2]Funding!BE11*(1+[2]Assumptions!BH1138),0))</f>
        <v>0</v>
      </c>
      <c r="BG43" s="25">
        <f>IF(BF56&gt;0,0,IF([2]Funding!$G93=[2]Funding!$BL$183,[2]Funding!BF11*(1+[2]Assumptions!BI1138),0))</f>
        <v>0</v>
      </c>
      <c r="BH43" s="25">
        <f>IF(BG56&gt;0,0,IF([2]Funding!$G93=[2]Funding!$BL$183,[2]Funding!BG11*(1+[2]Assumptions!BJ1138),0))</f>
        <v>0</v>
      </c>
      <c r="BI43" s="25">
        <f>IF(BH56&gt;0,0,IF([2]Funding!$G93=[2]Funding!$BL$183,[2]Funding!BH11*(1+[2]Assumptions!BK1138),0))</f>
        <v>0</v>
      </c>
    </row>
    <row r="44" spans="1:61" s="24" customFormat="1" hidden="1" x14ac:dyDescent="0.25">
      <c r="A44" s="24" t="s">
        <v>49</v>
      </c>
      <c r="B44" s="29">
        <f t="shared" ref="B44:BI44" si="8">SUM(B37:B43)</f>
        <v>-7589767</v>
      </c>
      <c r="C44" s="29">
        <f t="shared" si="8"/>
        <v>-14311157</v>
      </c>
      <c r="D44" s="29">
        <f t="shared" si="8"/>
        <v>-21474194.574999996</v>
      </c>
      <c r="E44" s="29">
        <f t="shared" si="8"/>
        <v>-18070763.313924998</v>
      </c>
      <c r="F44" s="29">
        <f t="shared" si="8"/>
        <v>-19140351.812609196</v>
      </c>
      <c r="G44" s="29">
        <f t="shared" si="8"/>
        <v>-20112700.903842244</v>
      </c>
      <c r="H44" s="29">
        <f t="shared" si="8"/>
        <v>-14750956.539978608</v>
      </c>
      <c r="I44" s="29">
        <f t="shared" si="8"/>
        <v>-15948973.040058825</v>
      </c>
      <c r="J44" s="29">
        <f t="shared" si="8"/>
        <v>-15927836.803682147</v>
      </c>
      <c r="K44" s="29">
        <f t="shared" si="8"/>
        <v>-16210517.204880934</v>
      </c>
      <c r="L44" s="29">
        <f t="shared" si="8"/>
        <v>-16326097.337638974</v>
      </c>
      <c r="M44" s="29">
        <f t="shared" si="8"/>
        <v>-15356541.181435037</v>
      </c>
      <c r="N44" s="29">
        <f t="shared" si="8"/>
        <v>-10769804.100231456</v>
      </c>
      <c r="O44" s="29">
        <f t="shared" si="8"/>
        <v>-11064064.134868223</v>
      </c>
      <c r="P44" s="29">
        <f t="shared" si="8"/>
        <v>-11360516.297285805</v>
      </c>
      <c r="Q44" s="29">
        <f t="shared" si="8"/>
        <v>-11454342.928414879</v>
      </c>
      <c r="R44" s="29">
        <f t="shared" si="8"/>
        <v>-11758950.058523128</v>
      </c>
      <c r="S44" s="29">
        <f t="shared" si="8"/>
        <v>-12075339.844858179</v>
      </c>
      <c r="T44" s="29">
        <f t="shared" si="8"/>
        <v>-12397917.34933164</v>
      </c>
      <c r="U44" s="29">
        <f t="shared" si="8"/>
        <v>-12726893.119420948</v>
      </c>
      <c r="V44" s="29">
        <f t="shared" si="8"/>
        <v>-12864737.706465244</v>
      </c>
      <c r="W44" s="29">
        <f t="shared" si="8"/>
        <v>-13204053.20668201</v>
      </c>
      <c r="X44" s="29">
        <f t="shared" si="8"/>
        <v>-13557500.724582095</v>
      </c>
      <c r="Y44" s="29">
        <f t="shared" si="8"/>
        <v>-13921917.499380833</v>
      </c>
      <c r="Z44" s="29">
        <f t="shared" si="8"/>
        <v>-14289729.076509574</v>
      </c>
      <c r="AA44" s="29">
        <f t="shared" si="8"/>
        <v>-11955226.345253505</v>
      </c>
      <c r="AB44" s="29">
        <f t="shared" si="8"/>
        <v>-12272461.05045823</v>
      </c>
      <c r="AC44" s="29">
        <f t="shared" si="8"/>
        <v>-12602646.176939279</v>
      </c>
      <c r="AD44" s="29">
        <f t="shared" si="8"/>
        <v>-12934463.41152014</v>
      </c>
      <c r="AE44" s="29">
        <f t="shared" si="8"/>
        <v>-13277789.946995713</v>
      </c>
      <c r="AF44" s="29">
        <f t="shared" si="8"/>
        <v>-13628152.362218641</v>
      </c>
      <c r="AG44" s="29">
        <f t="shared" si="8"/>
        <v>-13987734.279485842</v>
      </c>
      <c r="AH44" s="29">
        <f t="shared" si="8"/>
        <v>-14339147.641887831</v>
      </c>
      <c r="AI44" s="29">
        <f t="shared" si="8"/>
        <v>-14698728.211403914</v>
      </c>
      <c r="AJ44" s="29">
        <f t="shared" si="8"/>
        <v>-15069358.807894714</v>
      </c>
      <c r="AK44" s="29">
        <f t="shared" si="8"/>
        <v>-15446555.84251863</v>
      </c>
      <c r="AL44" s="29">
        <f t="shared" si="8"/>
        <v>-15833194.379618807</v>
      </c>
      <c r="AM44" s="29">
        <f t="shared" si="8"/>
        <v>-16229024.239109276</v>
      </c>
      <c r="AN44" s="29">
        <f t="shared" si="8"/>
        <v>-16634749.845087007</v>
      </c>
      <c r="AO44" s="29">
        <f t="shared" si="8"/>
        <v>-17050618.59121418</v>
      </c>
      <c r="AP44" s="29">
        <f t="shared" si="8"/>
        <v>-17476884.055994537</v>
      </c>
      <c r="AQ44" s="29">
        <f t="shared" si="8"/>
        <v>-17913806.157394398</v>
      </c>
      <c r="AR44" s="29">
        <f t="shared" si="8"/>
        <v>-18361651.311329257</v>
      </c>
      <c r="AS44" s="29">
        <f t="shared" si="8"/>
        <v>-18820692.594112486</v>
      </c>
      <c r="AT44" s="29">
        <f t="shared" si="8"/>
        <v>-19291209.908965297</v>
      </c>
      <c r="AU44" s="29">
        <f t="shared" si="8"/>
        <v>-19773490.156689428</v>
      </c>
      <c r="AV44" s="29">
        <f t="shared" si="8"/>
        <v>-20267827.410606664</v>
      </c>
      <c r="AW44" s="29">
        <f t="shared" si="8"/>
        <v>-20774523.095871828</v>
      </c>
      <c r="AX44" s="29">
        <f t="shared" si="8"/>
        <v>-21293886.173268624</v>
      </c>
      <c r="AY44" s="29">
        <f t="shared" si="8"/>
        <v>-21826233.327600338</v>
      </c>
      <c r="AZ44" s="29">
        <f t="shared" si="8"/>
        <v>-22371889.160790343</v>
      </c>
      <c r="BA44" s="29">
        <f t="shared" si="8"/>
        <v>-22931186.3898101</v>
      </c>
      <c r="BB44" s="29">
        <f t="shared" si="8"/>
        <v>-23504466.04955535</v>
      </c>
      <c r="BC44" s="29">
        <f t="shared" si="8"/>
        <v>-24092077.700794231</v>
      </c>
      <c r="BD44" s="29">
        <f t="shared" si="8"/>
        <v>-24694379.643314086</v>
      </c>
      <c r="BE44" s="29">
        <f t="shared" si="8"/>
        <v>-25311739.134396937</v>
      </c>
      <c r="BF44" s="29">
        <f t="shared" si="8"/>
        <v>-25944532.61275686</v>
      </c>
      <c r="BG44" s="29">
        <f t="shared" si="8"/>
        <v>-26593145.928075779</v>
      </c>
      <c r="BH44" s="29">
        <f t="shared" si="8"/>
        <v>-27257974.576277673</v>
      </c>
      <c r="BI44" s="29">
        <f t="shared" si="8"/>
        <v>-11549469.433756612</v>
      </c>
    </row>
    <row r="45" spans="1:61" s="26" customFormat="1" hidden="1" x14ac:dyDescent="0.25">
      <c r="A45" s="24" t="s">
        <v>50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</row>
    <row r="46" spans="1:61" s="26" customFormat="1" hidden="1" x14ac:dyDescent="0.25">
      <c r="A46" s="26" t="s">
        <v>51</v>
      </c>
      <c r="B46" s="25">
        <f>[2]Funding!B184</f>
        <v>5874767</v>
      </c>
      <c r="C46" s="25">
        <f>[2]Funding!C184</f>
        <v>5459461</v>
      </c>
      <c r="D46" s="25">
        <f>[2]Funding!D184</f>
        <v>5594973.7749999994</v>
      </c>
      <c r="E46" s="25">
        <f>[2]Funding!E184</f>
        <v>5734848.1193749998</v>
      </c>
      <c r="F46" s="25">
        <f>[2]Funding!F184</f>
        <v>5878219.3223593747</v>
      </c>
      <c r="G46" s="25">
        <f>[2]Funding!G184</f>
        <v>6025174.8054183582</v>
      </c>
      <c r="H46" s="25">
        <f>[2]Funding!H184</f>
        <v>6175804.1755538164</v>
      </c>
      <c r="I46" s="25">
        <f>[2]Funding!I184</f>
        <v>6330199.2799426615</v>
      </c>
      <c r="J46" s="25">
        <f>[2]Funding!J184</f>
        <v>-13511545.738058772</v>
      </c>
      <c r="K46" s="25">
        <f>[2]Funding!K184</f>
        <v>6650665.6184897572</v>
      </c>
      <c r="L46" s="25">
        <f>[2]Funding!L184</f>
        <v>6816932.2589520002</v>
      </c>
      <c r="M46" s="25">
        <f>[2]Funding!M184</f>
        <v>6987355.5654257992</v>
      </c>
      <c r="N46" s="25">
        <f>[2]Funding!N184</f>
        <v>7162039.454561444</v>
      </c>
      <c r="O46" s="25">
        <f>[2]Funding!O184</f>
        <v>-12658909.559074521</v>
      </c>
      <c r="P46" s="25">
        <f>[2]Funding!P184</f>
        <v>7524617.7019486157</v>
      </c>
      <c r="Q46" s="25">
        <f>[2]Funding!Q184</f>
        <v>7712733.1444973303</v>
      </c>
      <c r="R46" s="25">
        <f>[2]Funding!R184</f>
        <v>7905551.4731097631</v>
      </c>
      <c r="S46" s="25">
        <f>[2]Funding!S184</f>
        <v>8103190.2599375062</v>
      </c>
      <c r="T46" s="25">
        <f>[2]Funding!T184</f>
        <v>8305770.0164359426</v>
      </c>
      <c r="U46" s="25">
        <f>[2]Funding!U184</f>
        <v>-31486585.733153157</v>
      </c>
      <c r="V46" s="25">
        <f>[2]Funding!V184</f>
        <v>8726249.6235180106</v>
      </c>
      <c r="W46" s="25">
        <f>[2]Funding!W184</f>
        <v>8944405.8641059604</v>
      </c>
      <c r="X46" s="25">
        <f>[2]Funding!X184</f>
        <v>9168016.0107086077</v>
      </c>
      <c r="Y46" s="25">
        <f>[2]Funding!Y184</f>
        <v>9397216.4109763224</v>
      </c>
      <c r="Z46" s="25">
        <f>[2]Funding!Z184</f>
        <v>-30367853.178749271</v>
      </c>
      <c r="AA46" s="25">
        <f>[2]Funding!AA184</f>
        <v>9872950.4917819966</v>
      </c>
      <c r="AB46" s="25">
        <f>[2]Funding!AB184</f>
        <v>10119774.254076546</v>
      </c>
      <c r="AC46" s="25">
        <f>[2]Funding!AC184</f>
        <v>10372768.61042846</v>
      </c>
      <c r="AD46" s="25">
        <f>[2]Funding!AD184</f>
        <v>10632087.825689169</v>
      </c>
      <c r="AE46" s="25">
        <f>[2]Funding!AE184</f>
        <v>-29102109.9786686</v>
      </c>
      <c r="AF46" s="25">
        <f>[2]Funding!AF184</f>
        <v>11170337.271864681</v>
      </c>
      <c r="AG46" s="25">
        <f>[2]Funding!AG184</f>
        <v>11449595.703661298</v>
      </c>
      <c r="AH46" s="25">
        <f>[2]Funding!AH184</f>
        <v>11735835.596252829</v>
      </c>
      <c r="AI46" s="25">
        <f>[2]Funding!AI184</f>
        <v>12029231.486159148</v>
      </c>
      <c r="AJ46" s="25">
        <f>[2]Funding!AJ184</f>
        <v>12329962.273313126</v>
      </c>
      <c r="AK46" s="25">
        <f>[2]Funding!AK184</f>
        <v>12638211.330145951</v>
      </c>
      <c r="AL46" s="25">
        <f>[2]Funding!AL184</f>
        <v>12954166.613399599</v>
      </c>
      <c r="AM46" s="25">
        <f>[2]Funding!AM184</f>
        <v>13278020.778734589</v>
      </c>
      <c r="AN46" s="25">
        <f>[2]Funding!AN184</f>
        <v>13609971.298202952</v>
      </c>
      <c r="AO46" s="25">
        <f>[2]Funding!AO184</f>
        <v>13950220.580658026</v>
      </c>
      <c r="AP46" s="25">
        <f>[2]Funding!AP184</f>
        <v>14298976.095174477</v>
      </c>
      <c r="AQ46" s="25">
        <f>[2]Funding!AQ184</f>
        <v>14656450.497553837</v>
      </c>
      <c r="AR46" s="25">
        <f>[2]Funding!AR184</f>
        <v>15022861.75999268</v>
      </c>
      <c r="AS46" s="25">
        <f>[2]Funding!AS184</f>
        <v>15398433.303992497</v>
      </c>
      <c r="AT46" s="25">
        <f>[2]Funding!AT184</f>
        <v>-22744605.863407694</v>
      </c>
      <c r="AU46" s="25">
        <f>[2]Funding!AU184</f>
        <v>16177978.990007116</v>
      </c>
      <c r="AV46" s="25">
        <f>[2]Funding!AV184</f>
        <v>16582428.464757293</v>
      </c>
      <c r="AW46" s="25">
        <f>[2]Funding!AW184</f>
        <v>16996989.176376224</v>
      </c>
      <c r="AX46" s="25">
        <f>[2]Funding!AX184</f>
        <v>17421913.905785628</v>
      </c>
      <c r="AY46" s="25">
        <f>[2]Funding!AY184</f>
        <v>17857461.75343027</v>
      </c>
      <c r="AZ46" s="25">
        <f>[2]Funding!AZ184</f>
        <v>18303898.297266025</v>
      </c>
      <c r="BA46" s="25">
        <f>[2]Funding!BA184</f>
        <v>18761495.754697673</v>
      </c>
      <c r="BB46" s="25">
        <f>[2]Funding!BB184</f>
        <v>19230533.148565114</v>
      </c>
      <c r="BC46" s="25">
        <f>[2]Funding!BC184</f>
        <v>19711296.477279238</v>
      </c>
      <c r="BD46" s="25">
        <f>[2]Funding!BD184</f>
        <v>20204078.889211219</v>
      </c>
      <c r="BE46" s="25">
        <f>[2]Funding!BE184</f>
        <v>20709180.861441497</v>
      </c>
      <c r="BF46" s="25">
        <f>[2]Funding!BF184</f>
        <v>21226910.382977534</v>
      </c>
      <c r="BG46" s="25">
        <f>[2]Funding!BG184</f>
        <v>21757583.14255197</v>
      </c>
      <c r="BH46" s="25">
        <f>[2]Funding!BH184</f>
        <v>22301522.721115772</v>
      </c>
      <c r="BI46" s="25">
        <f>[2]Funding!BI184</f>
        <v>10301928.811582197</v>
      </c>
    </row>
    <row r="47" spans="1:61" s="26" customFormat="1" hidden="1" x14ac:dyDescent="0.25">
      <c r="A47" s="26" t="s">
        <v>52</v>
      </c>
      <c r="B47" s="25">
        <f>[2]Properties!C951</f>
        <v>0</v>
      </c>
      <c r="C47" s="25">
        <f>[2]Properties!D951</f>
        <v>1191600</v>
      </c>
      <c r="D47" s="25">
        <f>[2]Properties!E951</f>
        <v>1959109.56</v>
      </c>
      <c r="E47" s="25">
        <f>[2]Properties!F951</f>
        <v>1890406.3724999998</v>
      </c>
      <c r="F47" s="25">
        <f>[2]Properties!G951</f>
        <v>1357649.7951374999</v>
      </c>
      <c r="G47" s="25">
        <f>[2]Properties!H951</f>
        <v>1404744.0744206246</v>
      </c>
      <c r="H47" s="25">
        <f>[2]Properties!I951</f>
        <v>1348186.0264804682</v>
      </c>
      <c r="I47" s="25">
        <f>[2]Properties!J951</f>
        <v>1381890.6771424799</v>
      </c>
      <c r="J47" s="25">
        <f>[2]Properties!K951</f>
        <v>1416437.9440710417</v>
      </c>
      <c r="K47" s="25">
        <f>[2]Properties!L951</f>
        <v>1451848.8926728177</v>
      </c>
      <c r="L47" s="25">
        <f>[2]Properties!M951</f>
        <v>372036.27874740947</v>
      </c>
      <c r="M47" s="25">
        <f>[2]Properties!N951</f>
        <v>381337.18571609462</v>
      </c>
      <c r="N47" s="25">
        <f>[2]Properties!O951</f>
        <v>390870.61535899702</v>
      </c>
      <c r="O47" s="25">
        <f>[2]Properties!P951</f>
        <v>400642.3807429719</v>
      </c>
      <c r="P47" s="25">
        <f>[2]Properties!Q951</f>
        <v>410658.44026154617</v>
      </c>
      <c r="Q47" s="25">
        <f>[2]Properties!R951</f>
        <v>420924.90126808477</v>
      </c>
      <c r="R47" s="25">
        <f>[2]Properties!S951</f>
        <v>431448.02379978687</v>
      </c>
      <c r="S47" s="25">
        <f>[2]Properties!T951</f>
        <v>442234.22439478152</v>
      </c>
      <c r="T47" s="25">
        <f>[2]Properties!U951</f>
        <v>453290.08000465098</v>
      </c>
      <c r="U47" s="25">
        <f>[2]Properties!V951</f>
        <v>464622.3320047672</v>
      </c>
      <c r="V47" s="25">
        <f>[2]Properties!W951</f>
        <v>476237.89030488633</v>
      </c>
      <c r="W47" s="25">
        <f>[2]Properties!X951</f>
        <v>488143.83756250842</v>
      </c>
      <c r="X47" s="25">
        <f>[2]Properties!Y951</f>
        <v>500347.43350157113</v>
      </c>
      <c r="Y47" s="25">
        <f>[2]Properties!Z951</f>
        <v>512856.11933911033</v>
      </c>
      <c r="Z47" s="25">
        <f>[2]Properties!AA951</f>
        <v>525677.52232258802</v>
      </c>
      <c r="AA47" s="25">
        <f>[2]Properties!AB951</f>
        <v>538819.46038065269</v>
      </c>
      <c r="AB47" s="25">
        <f>[2]Properties!AC951</f>
        <v>552289.94689016894</v>
      </c>
      <c r="AC47" s="25">
        <f>[2]Properties!AD951</f>
        <v>566097.19556242321</v>
      </c>
      <c r="AD47" s="25">
        <f>[2]Properties!AE951</f>
        <v>580249.62545148365</v>
      </c>
      <c r="AE47" s="25">
        <f>[2]Properties!AF951</f>
        <v>594755.86608777067</v>
      </c>
      <c r="AF47" s="25">
        <f>[2]Properties!AG951</f>
        <v>609624.76273996488</v>
      </c>
      <c r="AG47" s="25">
        <f>[2]Properties!AH951</f>
        <v>624865.38180846395</v>
      </c>
      <c r="AH47" s="25">
        <f>[2]Properties!AI951</f>
        <v>640487.01635367551</v>
      </c>
      <c r="AI47" s="25">
        <f>[2]Properties!AJ951</f>
        <v>656499.19176251732</v>
      </c>
      <c r="AJ47" s="25">
        <f>[2]Properties!AK951</f>
        <v>672911.67155658023</v>
      </c>
      <c r="AK47" s="25">
        <f>[2]Properties!AL951</f>
        <v>689734.46334549459</v>
      </c>
      <c r="AL47" s="25">
        <f>[2]Properties!AM951</f>
        <v>706977.82492913189</v>
      </c>
      <c r="AM47" s="25">
        <f>[2]Properties!AN951</f>
        <v>724652.2705523601</v>
      </c>
      <c r="AN47" s="25">
        <f>[2]Properties!AO951</f>
        <v>742768.57731616904</v>
      </c>
      <c r="AO47" s="25">
        <f>[2]Properties!AP951</f>
        <v>761337.79174907331</v>
      </c>
      <c r="AP47" s="25">
        <f>[2]Properties!AQ951</f>
        <v>780371.23654280009</v>
      </c>
      <c r="AQ47" s="25">
        <f>[2]Properties!AR951</f>
        <v>799880.51745637006</v>
      </c>
      <c r="AR47" s="25">
        <f>[2]Properties!AS951</f>
        <v>819877.53039277915</v>
      </c>
      <c r="AS47" s="25">
        <f>[2]Properties!AT951</f>
        <v>840374.46865259868</v>
      </c>
      <c r="AT47" s="25">
        <f>[2]Properties!AU951</f>
        <v>861383.83036891359</v>
      </c>
      <c r="AU47" s="25">
        <f>[2]Properties!AV951</f>
        <v>882918.42612813634</v>
      </c>
      <c r="AV47" s="25">
        <f>[2]Properties!AW951</f>
        <v>904991.38678133977</v>
      </c>
      <c r="AW47" s="25">
        <f>[2]Properties!AX951</f>
        <v>927616.17145087314</v>
      </c>
      <c r="AX47" s="25">
        <f>[2]Properties!AY951</f>
        <v>950806.57573714503</v>
      </c>
      <c r="AY47" s="25">
        <f>[2]Properties!AZ951</f>
        <v>974576.74013057351</v>
      </c>
      <c r="AZ47" s="25">
        <f>[2]Properties!BA951</f>
        <v>998941.15863383783</v>
      </c>
      <c r="BA47" s="25">
        <f>[2]Properties!BB951</f>
        <v>1023914.6875996836</v>
      </c>
      <c r="BB47" s="25">
        <f>[2]Properties!BC951</f>
        <v>1049512.5547896756</v>
      </c>
      <c r="BC47" s="25">
        <f>[2]Properties!BD951</f>
        <v>1075750.3686594174</v>
      </c>
      <c r="BD47" s="25">
        <f>[2]Properties!BE951</f>
        <v>1102644.1278759027</v>
      </c>
      <c r="BE47" s="25">
        <f>[2]Properties!BF951</f>
        <v>1130210.2310728002</v>
      </c>
      <c r="BF47" s="25">
        <f>[2]Properties!BG951</f>
        <v>1158465.4868496202</v>
      </c>
      <c r="BG47" s="25">
        <f>[2]Properties!BH951</f>
        <v>1187427.1240208608</v>
      </c>
      <c r="BH47" s="25">
        <f>[2]Properties!BI951</f>
        <v>1217112.8021213822</v>
      </c>
      <c r="BI47" s="25">
        <f>[2]Properties!BJ951</f>
        <v>1247540.6221744164</v>
      </c>
    </row>
    <row r="48" spans="1:61" s="26" customFormat="1" hidden="1" x14ac:dyDescent="0.25">
      <c r="A48" s="26" t="s">
        <v>61</v>
      </c>
      <c r="B48" s="25">
        <f>[2]Funding!B8</f>
        <v>0</v>
      </c>
      <c r="C48" s="25">
        <f>[2]Funding!C8</f>
        <v>0</v>
      </c>
      <c r="D48" s="25">
        <f>[2]Funding!D8</f>
        <v>0</v>
      </c>
      <c r="E48" s="25">
        <f>[2]Funding!E8</f>
        <v>0</v>
      </c>
      <c r="F48" s="25">
        <f>[2]Funding!F8</f>
        <v>0</v>
      </c>
      <c r="G48" s="25">
        <f>[2]Funding!G8</f>
        <v>0</v>
      </c>
      <c r="H48" s="25">
        <f>[2]Funding!H8</f>
        <v>0</v>
      </c>
      <c r="I48" s="25">
        <f>[2]Funding!I8</f>
        <v>0</v>
      </c>
      <c r="J48" s="25">
        <f>[2]Funding!J8</f>
        <v>0</v>
      </c>
      <c r="K48" s="25">
        <f>[2]Funding!K8</f>
        <v>0</v>
      </c>
      <c r="L48" s="25">
        <f>[2]Funding!L8</f>
        <v>0</v>
      </c>
      <c r="M48" s="25">
        <f>[2]Funding!M8</f>
        <v>0</v>
      </c>
      <c r="N48" s="25">
        <f>[2]Funding!N8</f>
        <v>0</v>
      </c>
      <c r="O48" s="25">
        <f>[2]Funding!O8</f>
        <v>0</v>
      </c>
      <c r="P48" s="25">
        <f>[2]Funding!P8</f>
        <v>0</v>
      </c>
      <c r="Q48" s="25">
        <f>[2]Funding!Q8</f>
        <v>0</v>
      </c>
      <c r="R48" s="25">
        <f>[2]Funding!R8</f>
        <v>0</v>
      </c>
      <c r="S48" s="25">
        <f>[2]Funding!S8</f>
        <v>0</v>
      </c>
      <c r="T48" s="25">
        <f>[2]Funding!T8</f>
        <v>0</v>
      </c>
      <c r="U48" s="25">
        <f>[2]Funding!U8</f>
        <v>0</v>
      </c>
      <c r="V48" s="25">
        <f>[2]Funding!V8</f>
        <v>0</v>
      </c>
      <c r="W48" s="25">
        <f>[2]Funding!W8</f>
        <v>0</v>
      </c>
      <c r="X48" s="25">
        <f>[2]Funding!X8</f>
        <v>0</v>
      </c>
      <c r="Y48" s="25">
        <f>[2]Funding!Y8</f>
        <v>0</v>
      </c>
      <c r="Z48" s="25">
        <f>[2]Funding!Z8</f>
        <v>0</v>
      </c>
      <c r="AA48" s="25">
        <f>[2]Funding!AA8</f>
        <v>0</v>
      </c>
      <c r="AB48" s="25">
        <f>[2]Funding!AB8</f>
        <v>0</v>
      </c>
      <c r="AC48" s="25">
        <f>[2]Funding!AC8</f>
        <v>0</v>
      </c>
      <c r="AD48" s="25">
        <f>[2]Funding!AD8</f>
        <v>0</v>
      </c>
      <c r="AE48" s="25">
        <f>[2]Funding!AE8</f>
        <v>0</v>
      </c>
      <c r="AF48" s="25">
        <f>[2]Funding!AF8</f>
        <v>0</v>
      </c>
      <c r="AG48" s="25">
        <f>[2]Funding!AG8</f>
        <v>0</v>
      </c>
      <c r="AH48" s="25">
        <f>[2]Funding!AH8</f>
        <v>0</v>
      </c>
      <c r="AI48" s="25">
        <f>[2]Funding!AI8</f>
        <v>0</v>
      </c>
      <c r="AJ48" s="25">
        <f>[2]Funding!AJ8</f>
        <v>0</v>
      </c>
      <c r="AK48" s="25">
        <f>[2]Funding!AK8</f>
        <v>0</v>
      </c>
      <c r="AL48" s="25">
        <f>[2]Funding!AL8</f>
        <v>0</v>
      </c>
      <c r="AM48" s="25">
        <f>[2]Funding!AM8</f>
        <v>0</v>
      </c>
      <c r="AN48" s="25">
        <f>[2]Funding!AN8</f>
        <v>0</v>
      </c>
      <c r="AO48" s="25">
        <f>[2]Funding!AO8</f>
        <v>0</v>
      </c>
      <c r="AP48" s="25">
        <f>[2]Funding!AP8</f>
        <v>0</v>
      </c>
      <c r="AQ48" s="25">
        <f>[2]Funding!AQ8</f>
        <v>0</v>
      </c>
      <c r="AR48" s="25">
        <f>[2]Funding!AR8</f>
        <v>0</v>
      </c>
      <c r="AS48" s="25">
        <f>[2]Funding!AS8</f>
        <v>0</v>
      </c>
      <c r="AT48" s="25">
        <f>[2]Funding!AT8</f>
        <v>0</v>
      </c>
      <c r="AU48" s="25">
        <f>[2]Funding!AU8</f>
        <v>0</v>
      </c>
      <c r="AV48" s="25">
        <f>[2]Funding!AV8</f>
        <v>0</v>
      </c>
      <c r="AW48" s="25">
        <f>[2]Funding!AW8</f>
        <v>0</v>
      </c>
      <c r="AX48" s="25">
        <f>[2]Funding!AX8</f>
        <v>0</v>
      </c>
      <c r="AY48" s="25">
        <f>[2]Funding!AY8</f>
        <v>0</v>
      </c>
      <c r="AZ48" s="25">
        <f>[2]Funding!AZ8</f>
        <v>0</v>
      </c>
      <c r="BA48" s="25">
        <f>[2]Funding!BA8</f>
        <v>0</v>
      </c>
      <c r="BB48" s="25">
        <f>[2]Funding!BB8</f>
        <v>0</v>
      </c>
      <c r="BC48" s="25">
        <f>[2]Funding!BC8</f>
        <v>0</v>
      </c>
      <c r="BD48" s="25">
        <f>[2]Funding!BD8</f>
        <v>0</v>
      </c>
      <c r="BE48" s="25">
        <f>[2]Funding!BE8</f>
        <v>0</v>
      </c>
      <c r="BF48" s="25">
        <f>[2]Funding!BF8</f>
        <v>0</v>
      </c>
      <c r="BG48" s="25">
        <f>[2]Funding!BG8</f>
        <v>0</v>
      </c>
      <c r="BH48" s="25">
        <f>[2]Funding!BH8</f>
        <v>0</v>
      </c>
      <c r="BI48" s="25">
        <f>[2]Funding!BI8</f>
        <v>0</v>
      </c>
    </row>
    <row r="49" spans="1:61" s="26" customFormat="1" hidden="1" x14ac:dyDescent="0.25">
      <c r="A49" s="26" t="s">
        <v>54</v>
      </c>
      <c r="B49" s="25">
        <f>[2]Funding!B337+[2]NewBuild!C2606</f>
        <v>0</v>
      </c>
      <c r="C49" s="25">
        <f>[2]Funding!C337+[2]NewBuild!D2606</f>
        <v>1780500</v>
      </c>
      <c r="D49" s="25">
        <f>[2]Funding!D337+[2]NewBuild!E2606</f>
        <v>1872202.8</v>
      </c>
      <c r="E49" s="25">
        <f>[2]Funding!E337+[2]NewBuild!F2606</f>
        <v>0</v>
      </c>
      <c r="F49" s="25">
        <f>[2]Funding!F337+[2]NewBuild!G2606</f>
        <v>0</v>
      </c>
      <c r="G49" s="25">
        <f>[2]Funding!G337+[2]NewBuild!H2606</f>
        <v>0</v>
      </c>
      <c r="H49" s="25">
        <f>[2]Funding!H337+[2]NewBuild!I2606</f>
        <v>0</v>
      </c>
      <c r="I49" s="25">
        <f>[2]Funding!I337+[2]NewBuild!J2606</f>
        <v>0</v>
      </c>
      <c r="J49" s="25">
        <f>[2]Funding!J337+[2]NewBuild!K2606</f>
        <v>0</v>
      </c>
      <c r="K49" s="25">
        <f>[2]Funding!K337+[2]NewBuild!L2606</f>
        <v>0</v>
      </c>
      <c r="L49" s="25">
        <f>[2]Funding!L337+[2]NewBuild!M2606</f>
        <v>0</v>
      </c>
      <c r="M49" s="25">
        <f>[2]Funding!M337+[2]NewBuild!N2606</f>
        <v>0</v>
      </c>
      <c r="N49" s="25">
        <f>[2]Funding!N337+[2]NewBuild!O2606</f>
        <v>0</v>
      </c>
      <c r="O49" s="25">
        <f>[2]Funding!O337+[2]NewBuild!P2606</f>
        <v>0</v>
      </c>
      <c r="P49" s="25">
        <f>[2]Funding!P337+[2]NewBuild!Q2606</f>
        <v>0</v>
      </c>
      <c r="Q49" s="25">
        <f>[2]Funding!Q337+[2]NewBuild!R2606</f>
        <v>0</v>
      </c>
      <c r="R49" s="25">
        <f>[2]Funding!R337+[2]NewBuild!S2606</f>
        <v>0</v>
      </c>
      <c r="S49" s="25">
        <f>[2]Funding!S337+[2]NewBuild!T2606</f>
        <v>0</v>
      </c>
      <c r="T49" s="25">
        <f>[2]Funding!T337+[2]NewBuild!U2606</f>
        <v>0</v>
      </c>
      <c r="U49" s="25">
        <f>[2]Funding!U337+[2]NewBuild!V2606</f>
        <v>0</v>
      </c>
      <c r="V49" s="25">
        <f>[2]Funding!V337+[2]NewBuild!W2606</f>
        <v>0</v>
      </c>
      <c r="W49" s="25">
        <f>[2]Funding!W337+[2]NewBuild!X2606</f>
        <v>0</v>
      </c>
      <c r="X49" s="25">
        <f>[2]Funding!X337+[2]NewBuild!Y2606</f>
        <v>0</v>
      </c>
      <c r="Y49" s="25">
        <f>[2]Funding!Y337+[2]NewBuild!Z2606</f>
        <v>0</v>
      </c>
      <c r="Z49" s="25">
        <f>[2]Funding!Z337+[2]NewBuild!AA2606</f>
        <v>0</v>
      </c>
      <c r="AA49" s="25">
        <f>[2]Funding!AA337+[2]NewBuild!AB2606</f>
        <v>0</v>
      </c>
      <c r="AB49" s="25">
        <f>[2]Funding!AB337+[2]NewBuild!AC2606</f>
        <v>0</v>
      </c>
      <c r="AC49" s="25">
        <f>[2]Funding!AC337+[2]NewBuild!AD2606</f>
        <v>0</v>
      </c>
      <c r="AD49" s="25">
        <f>[2]Funding!AD337+[2]NewBuild!AE2606</f>
        <v>0</v>
      </c>
      <c r="AE49" s="25">
        <f>[2]Funding!AE337+[2]NewBuild!AF2606</f>
        <v>0</v>
      </c>
      <c r="AF49" s="25">
        <f>[2]Funding!AF337+[2]NewBuild!AG2606</f>
        <v>0</v>
      </c>
      <c r="AG49" s="25">
        <f>[2]Funding!AG337+[2]NewBuild!AH2606</f>
        <v>0</v>
      </c>
      <c r="AH49" s="25">
        <f>[2]Funding!AH337+[2]NewBuild!AI2606</f>
        <v>0</v>
      </c>
      <c r="AI49" s="25">
        <f>[2]Funding!AI337+[2]NewBuild!AJ2606</f>
        <v>0</v>
      </c>
      <c r="AJ49" s="25">
        <f>[2]Funding!AJ337+[2]NewBuild!AK2606</f>
        <v>0</v>
      </c>
      <c r="AK49" s="25">
        <f>[2]Funding!AK337+[2]NewBuild!AL2606</f>
        <v>0</v>
      </c>
      <c r="AL49" s="25">
        <f>[2]Funding!AL337+[2]NewBuild!AM2606</f>
        <v>0</v>
      </c>
      <c r="AM49" s="25">
        <f>[2]Funding!AM337+[2]NewBuild!AN2606</f>
        <v>0</v>
      </c>
      <c r="AN49" s="25">
        <f>[2]Funding!AN337+[2]NewBuild!AO2606</f>
        <v>0</v>
      </c>
      <c r="AO49" s="25">
        <f>[2]Funding!AO337+[2]NewBuild!AP2606</f>
        <v>0</v>
      </c>
      <c r="AP49" s="25">
        <f>[2]Funding!AP337+[2]NewBuild!AQ2606</f>
        <v>0</v>
      </c>
      <c r="AQ49" s="25">
        <f>[2]Funding!AQ337+[2]NewBuild!AR2606</f>
        <v>0</v>
      </c>
      <c r="AR49" s="25">
        <f>[2]Funding!AR337+[2]NewBuild!AS2606</f>
        <v>0</v>
      </c>
      <c r="AS49" s="25">
        <f>[2]Funding!AS337+[2]NewBuild!AT2606</f>
        <v>0</v>
      </c>
      <c r="AT49" s="25">
        <f>[2]Funding!AT337+[2]NewBuild!AU2606</f>
        <v>0</v>
      </c>
      <c r="AU49" s="25">
        <f>[2]Funding!AU337+[2]NewBuild!AV2606</f>
        <v>0</v>
      </c>
      <c r="AV49" s="25">
        <f>[2]Funding!AV337+[2]NewBuild!AW2606</f>
        <v>0</v>
      </c>
      <c r="AW49" s="25">
        <f>[2]Funding!AW337+[2]NewBuild!AX2606</f>
        <v>0</v>
      </c>
      <c r="AX49" s="25">
        <f>[2]Funding!AX337+[2]NewBuild!AY2606</f>
        <v>0</v>
      </c>
      <c r="AY49" s="25">
        <f>[2]Funding!AY337+[2]NewBuild!AZ2606</f>
        <v>0</v>
      </c>
      <c r="AZ49" s="25">
        <f>[2]Funding!AZ337+[2]NewBuild!BA2606</f>
        <v>0</v>
      </c>
      <c r="BA49" s="25">
        <f>[2]Funding!BA337+[2]NewBuild!BB2606</f>
        <v>0</v>
      </c>
      <c r="BB49" s="25">
        <f>[2]Funding!BB337+[2]NewBuild!BC2606</f>
        <v>0</v>
      </c>
      <c r="BC49" s="25">
        <f>[2]Funding!BC337+[2]NewBuild!BD2606</f>
        <v>0</v>
      </c>
      <c r="BD49" s="25">
        <f>[2]Funding!BD337+[2]NewBuild!BE2606</f>
        <v>0</v>
      </c>
      <c r="BE49" s="25">
        <f>[2]Funding!BE337+[2]NewBuild!BF2606</f>
        <v>0</v>
      </c>
      <c r="BF49" s="25">
        <f>[2]Funding!BF337+[2]NewBuild!BG2606</f>
        <v>0</v>
      </c>
      <c r="BG49" s="25">
        <f>[2]Funding!BG337+[2]NewBuild!BH2606</f>
        <v>0</v>
      </c>
      <c r="BH49" s="25">
        <f>[2]Funding!BH337+[2]NewBuild!BI2606</f>
        <v>0</v>
      </c>
      <c r="BI49" s="25">
        <f>[2]Funding!BI337+[2]NewBuild!BJ2606</f>
        <v>0</v>
      </c>
    </row>
    <row r="50" spans="1:61" s="26" customFormat="1" hidden="1" x14ac:dyDescent="0.25">
      <c r="A50" s="26" t="s">
        <v>55</v>
      </c>
      <c r="B50" s="25">
        <f>[2]Funding!B90</f>
        <v>0</v>
      </c>
      <c r="C50" s="25">
        <f>[2]Funding!C90</f>
        <v>0</v>
      </c>
      <c r="D50" s="25">
        <f>[2]Funding!D90</f>
        <v>0</v>
      </c>
      <c r="E50" s="25">
        <f>[2]Funding!E90</f>
        <v>0</v>
      </c>
      <c r="F50" s="25">
        <f>[2]Funding!F90</f>
        <v>0</v>
      </c>
      <c r="G50" s="25">
        <f>[2]Funding!$G90</f>
        <v>0</v>
      </c>
      <c r="H50" s="25">
        <f>[2]Funding!$G90</f>
        <v>0</v>
      </c>
      <c r="I50" s="25">
        <f>[2]Funding!$G90</f>
        <v>0</v>
      </c>
      <c r="J50" s="25">
        <f>[2]Funding!$G90</f>
        <v>0</v>
      </c>
      <c r="K50" s="25">
        <f>[2]Funding!$G90</f>
        <v>0</v>
      </c>
      <c r="L50" s="25">
        <f>[2]Funding!$H90</f>
        <v>0</v>
      </c>
      <c r="M50" s="25">
        <f>[2]Funding!$H90</f>
        <v>0</v>
      </c>
      <c r="N50" s="25">
        <f>[2]Funding!$H90</f>
        <v>0</v>
      </c>
      <c r="O50" s="25">
        <f>[2]Funding!$H90</f>
        <v>0</v>
      </c>
      <c r="P50" s="25">
        <f>[2]Funding!$H90</f>
        <v>0</v>
      </c>
      <c r="Q50" s="25">
        <f>[2]Funding!$I90</f>
        <v>0</v>
      </c>
      <c r="R50" s="25">
        <f>[2]Funding!$I90</f>
        <v>0</v>
      </c>
      <c r="S50" s="25">
        <f>[2]Funding!$I90</f>
        <v>0</v>
      </c>
      <c r="T50" s="25">
        <f>[2]Funding!$I90</f>
        <v>0</v>
      </c>
      <c r="U50" s="25">
        <f>[2]Funding!$I90</f>
        <v>0</v>
      </c>
      <c r="V50" s="25">
        <f>[2]Funding!$J90</f>
        <v>0</v>
      </c>
      <c r="W50" s="25">
        <f>[2]Funding!$J90</f>
        <v>0</v>
      </c>
      <c r="X50" s="25">
        <f>[2]Funding!$J90</f>
        <v>0</v>
      </c>
      <c r="Y50" s="25">
        <f>[2]Funding!$J90</f>
        <v>0</v>
      </c>
      <c r="Z50" s="25">
        <f>[2]Funding!$J90</f>
        <v>0</v>
      </c>
      <c r="AA50" s="25">
        <f>[2]Funding!$K90</f>
        <v>0</v>
      </c>
      <c r="AB50" s="25">
        <f>[2]Funding!$K90</f>
        <v>0</v>
      </c>
      <c r="AC50" s="25">
        <f>[2]Funding!$K90</f>
        <v>0</v>
      </c>
      <c r="AD50" s="25">
        <f>[2]Funding!$K90</f>
        <v>0</v>
      </c>
      <c r="AE50" s="25">
        <f>[2]Funding!$K90</f>
        <v>0</v>
      </c>
      <c r="AF50" s="25">
        <f>[2]Funding!$L90</f>
        <v>0</v>
      </c>
      <c r="AG50" s="25">
        <f>[2]Funding!$L90</f>
        <v>0</v>
      </c>
      <c r="AH50" s="25">
        <f>[2]Funding!$L90</f>
        <v>0</v>
      </c>
      <c r="AI50" s="25">
        <f>[2]Funding!$L90</f>
        <v>0</v>
      </c>
      <c r="AJ50" s="25">
        <f>[2]Funding!$L90</f>
        <v>0</v>
      </c>
      <c r="AK50" s="25">
        <f>[2]Funding!$M90</f>
        <v>0</v>
      </c>
      <c r="AL50" s="25">
        <f>[2]Funding!$M90</f>
        <v>0</v>
      </c>
      <c r="AM50" s="25">
        <f>[2]Funding!$M90</f>
        <v>0</v>
      </c>
      <c r="AN50" s="25">
        <f>[2]Funding!$M90</f>
        <v>0</v>
      </c>
      <c r="AO50" s="25">
        <f>[2]Funding!$M90</f>
        <v>0</v>
      </c>
      <c r="AP50" s="25">
        <f>[2]Funding!$N90</f>
        <v>0</v>
      </c>
      <c r="AQ50" s="25">
        <f>[2]Funding!$N90</f>
        <v>0</v>
      </c>
      <c r="AR50" s="25">
        <f>[2]Funding!$N90</f>
        <v>0</v>
      </c>
      <c r="AS50" s="25">
        <f>[2]Funding!$N90</f>
        <v>0</v>
      </c>
      <c r="AT50" s="25">
        <f>[2]Funding!$N90</f>
        <v>0</v>
      </c>
      <c r="AU50" s="25">
        <f>[2]Funding!$O90</f>
        <v>0</v>
      </c>
      <c r="AV50" s="25">
        <f>[2]Funding!$O90</f>
        <v>0</v>
      </c>
      <c r="AW50" s="25">
        <f>[2]Funding!$O90</f>
        <v>0</v>
      </c>
      <c r="AX50" s="25">
        <f>[2]Funding!$O90</f>
        <v>0</v>
      </c>
      <c r="AY50" s="25">
        <f>[2]Funding!$O90</f>
        <v>0</v>
      </c>
      <c r="AZ50" s="25">
        <f>[2]Funding!$P90</f>
        <v>0</v>
      </c>
      <c r="BA50" s="25">
        <f>[2]Funding!$P90</f>
        <v>0</v>
      </c>
      <c r="BB50" s="25">
        <f>[2]Funding!$P90</f>
        <v>0</v>
      </c>
      <c r="BC50" s="25">
        <f>[2]Funding!$P90</f>
        <v>0</v>
      </c>
      <c r="BD50" s="25">
        <f>[2]Funding!$P90</f>
        <v>0</v>
      </c>
      <c r="BE50" s="25">
        <f>[2]Funding!$Q90</f>
        <v>0</v>
      </c>
      <c r="BF50" s="25">
        <f>[2]Funding!$Q90</f>
        <v>0</v>
      </c>
      <c r="BG50" s="25">
        <f>[2]Funding!$Q90</f>
        <v>0</v>
      </c>
      <c r="BH50" s="25">
        <f>[2]Funding!$Q90</f>
        <v>0</v>
      </c>
      <c r="BI50" s="25">
        <f>[2]Funding!$Q90</f>
        <v>0</v>
      </c>
    </row>
    <row r="51" spans="1:61" s="26" customFormat="1" hidden="1" x14ac:dyDescent="0.25">
      <c r="A51" s="26" t="s">
        <v>56</v>
      </c>
      <c r="B51" s="25">
        <f>[2]Funding!B7</f>
        <v>1715000</v>
      </c>
      <c r="C51" s="25">
        <f>[2]Funding!C7</f>
        <v>5879596</v>
      </c>
      <c r="D51" s="25">
        <f>[2]Funding!D7</f>
        <v>12047908.439999996</v>
      </c>
      <c r="E51" s="25">
        <f>[2]Funding!E7</f>
        <v>10445508.822049998</v>
      </c>
      <c r="F51" s="25">
        <f>[2]Funding!F7</f>
        <v>11904482.695112322</v>
      </c>
      <c r="G51" s="25">
        <f>[2]Funding!G7</f>
        <v>12682782.024003262</v>
      </c>
      <c r="H51" s="25">
        <f>[2]Funding!H7</f>
        <v>7226966.3379443241</v>
      </c>
      <c r="I51" s="25">
        <f>[2]Funding!I7</f>
        <v>8236883.0829736833</v>
      </c>
      <c r="J51" s="25">
        <f>[2]Funding!J7</f>
        <v>28022944.597669877</v>
      </c>
      <c r="K51" s="25">
        <f>[2]Funding!K7</f>
        <v>8108002.6937183589</v>
      </c>
      <c r="L51" s="25">
        <f>[2]Funding!L7</f>
        <v>9137128.7999395654</v>
      </c>
      <c r="M51" s="25">
        <f>[2]Funding!M7</f>
        <v>7987848.4302931437</v>
      </c>
      <c r="N51" s="25">
        <f>[2]Funding!N7</f>
        <v>3216894.0303110145</v>
      </c>
      <c r="O51" s="25">
        <f>[2]Funding!O7</f>
        <v>23322331.313199773</v>
      </c>
      <c r="P51" s="25">
        <f>[2]Funding!P7</f>
        <v>3425240.1550756423</v>
      </c>
      <c r="Q51" s="25">
        <f>[2]Funding!Q7</f>
        <v>3320684.8826494645</v>
      </c>
      <c r="R51" s="25">
        <f>[2]Funding!R7</f>
        <v>3421950.5616135774</v>
      </c>
      <c r="S51" s="25">
        <f>[2]Funding!S7</f>
        <v>3529915.3605258912</v>
      </c>
      <c r="T51" s="25">
        <f>[2]Funding!T7</f>
        <v>3638857.2528910469</v>
      </c>
      <c r="U51" s="25">
        <f>[2]Funding!U7</f>
        <v>43748856.520569339</v>
      </c>
      <c r="V51" s="25">
        <f>[2]Funding!V7</f>
        <v>3662250.1926423479</v>
      </c>
      <c r="W51" s="25">
        <f>[2]Funding!W7</f>
        <v>3771503.5050135404</v>
      </c>
      <c r="X51" s="25">
        <f>[2]Funding!X7</f>
        <v>3889137.2803719155</v>
      </c>
      <c r="Y51" s="25">
        <f>[2]Funding!Y7</f>
        <v>4011844.9690653998</v>
      </c>
      <c r="Z51" s="25">
        <f>[2]Funding!Z7</f>
        <v>44131904.732936256</v>
      </c>
      <c r="AA51" s="25">
        <f>[2]Funding!AA7</f>
        <v>1543456.3930908553</v>
      </c>
      <c r="AB51" s="25">
        <f>[2]Funding!AB7</f>
        <v>1600396.8494915143</v>
      </c>
      <c r="AC51" s="25">
        <f>[2]Funding!AC7</f>
        <v>1663780.3709483966</v>
      </c>
      <c r="AD51" s="25">
        <f>[2]Funding!AD7</f>
        <v>1722125.9603794888</v>
      </c>
      <c r="AE51" s="25">
        <f>[2]Funding!AE7</f>
        <v>41785144.059576541</v>
      </c>
      <c r="AF51" s="25">
        <f>[2]Funding!AF7</f>
        <v>1848190.3276139945</v>
      </c>
      <c r="AG51" s="25">
        <f>[2]Funding!AG7</f>
        <v>1913273.1940160803</v>
      </c>
      <c r="AH51" s="25">
        <f>[2]Funding!AH7</f>
        <v>1962825.0292813256</v>
      </c>
      <c r="AI51" s="25">
        <f>[2]Funding!AI7</f>
        <v>2012997.533482248</v>
      </c>
      <c r="AJ51" s="25">
        <f>[2]Funding!AJ7</f>
        <v>2066484.8630250078</v>
      </c>
      <c r="AK51" s="25">
        <f>[2]Funding!AK7</f>
        <v>2118610.049027184</v>
      </c>
      <c r="AL51" s="25">
        <f>[2]Funding!AL7</f>
        <v>2172049.9412900768</v>
      </c>
      <c r="AM51" s="25">
        <f>[2]Funding!AM7</f>
        <v>2226351.1898223273</v>
      </c>
      <c r="AN51" s="25">
        <f>[2]Funding!AN7</f>
        <v>2282009.9695678856</v>
      </c>
      <c r="AO51" s="25">
        <f>[2]Funding!AO7</f>
        <v>2339060.2188070808</v>
      </c>
      <c r="AP51" s="25">
        <f>[2]Funding!AP7</f>
        <v>2397536.7242772598</v>
      </c>
      <c r="AQ51" s="25">
        <f>[2]Funding!AQ7</f>
        <v>2457475.142384192</v>
      </c>
      <c r="AR51" s="25">
        <f>[2]Funding!AR7</f>
        <v>2518912.0209437981</v>
      </c>
      <c r="AS51" s="25">
        <f>[2]Funding!AS7</f>
        <v>2581884.8214673903</v>
      </c>
      <c r="AT51" s="25">
        <f>[2]Funding!AT7</f>
        <v>41174431.942004077</v>
      </c>
      <c r="AU51" s="25">
        <f>[2]Funding!AU7</f>
        <v>2712592.7405541763</v>
      </c>
      <c r="AV51" s="25">
        <f>[2]Funding!AV7</f>
        <v>2780407.5590680316</v>
      </c>
      <c r="AW51" s="25">
        <f>[2]Funding!AW7</f>
        <v>2849917.748044733</v>
      </c>
      <c r="AX51" s="25">
        <f>[2]Funding!AX7</f>
        <v>2921165.6917458512</v>
      </c>
      <c r="AY51" s="25">
        <f>[2]Funding!AY7</f>
        <v>2994194.8340394944</v>
      </c>
      <c r="AZ51" s="25">
        <f>[2]Funding!AZ7</f>
        <v>3069049.7048904784</v>
      </c>
      <c r="BA51" s="25">
        <f>[2]Funding!BA7</f>
        <v>3145775.9475127421</v>
      </c>
      <c r="BB51" s="25">
        <f>[2]Funding!BB7</f>
        <v>3224420.3462005593</v>
      </c>
      <c r="BC51" s="25">
        <f>[2]Funding!BC7</f>
        <v>3305030.8548555747</v>
      </c>
      <c r="BD51" s="25">
        <f>[2]Funding!BD7</f>
        <v>3387656.6262269653</v>
      </c>
      <c r="BE51" s="25">
        <f>[2]Funding!BE7</f>
        <v>3472348.0418826379</v>
      </c>
      <c r="BF51" s="25">
        <f>[2]Funding!BF7</f>
        <v>3559156.7429297045</v>
      </c>
      <c r="BG51" s="25">
        <f>[2]Funding!BG7</f>
        <v>3648135.6615029499</v>
      </c>
      <c r="BH51" s="25">
        <f>[2]Funding!BH7</f>
        <v>3739339.0530405194</v>
      </c>
      <c r="BI51" s="25">
        <f>[2]Funding!BI7</f>
        <v>0</v>
      </c>
    </row>
    <row r="52" spans="1:61" s="24" customFormat="1" hidden="1" x14ac:dyDescent="0.25">
      <c r="A52" s="24" t="s">
        <v>57</v>
      </c>
      <c r="B52" s="29">
        <f t="shared" ref="B52:BI52" si="9">SUM(B46:B51)</f>
        <v>7589767</v>
      </c>
      <c r="C52" s="29">
        <f t="shared" si="9"/>
        <v>14311157</v>
      </c>
      <c r="D52" s="29">
        <f t="shared" si="9"/>
        <v>21474194.574999996</v>
      </c>
      <c r="E52" s="29">
        <f t="shared" si="9"/>
        <v>18070763.313924998</v>
      </c>
      <c r="F52" s="29">
        <f t="shared" si="9"/>
        <v>19140351.812609196</v>
      </c>
      <c r="G52" s="29">
        <f t="shared" si="9"/>
        <v>20112700.903842244</v>
      </c>
      <c r="H52" s="29">
        <f t="shared" si="9"/>
        <v>14750956.539978608</v>
      </c>
      <c r="I52" s="29">
        <f t="shared" si="9"/>
        <v>15948973.040058825</v>
      </c>
      <c r="J52" s="29">
        <f t="shared" si="9"/>
        <v>15927836.803682147</v>
      </c>
      <c r="K52" s="29">
        <f t="shared" si="9"/>
        <v>16210517.204880934</v>
      </c>
      <c r="L52" s="29">
        <f t="shared" si="9"/>
        <v>16326097.337638974</v>
      </c>
      <c r="M52" s="29">
        <f t="shared" si="9"/>
        <v>15356541.181435037</v>
      </c>
      <c r="N52" s="29">
        <f t="shared" si="9"/>
        <v>10769804.100231456</v>
      </c>
      <c r="O52" s="29">
        <f t="shared" si="9"/>
        <v>11064064.134868225</v>
      </c>
      <c r="P52" s="29">
        <f t="shared" si="9"/>
        <v>11360516.297285805</v>
      </c>
      <c r="Q52" s="29">
        <f t="shared" si="9"/>
        <v>11454342.928414879</v>
      </c>
      <c r="R52" s="29">
        <f t="shared" si="9"/>
        <v>11758950.058523128</v>
      </c>
      <c r="S52" s="29">
        <f t="shared" si="9"/>
        <v>12075339.844858179</v>
      </c>
      <c r="T52" s="29">
        <f t="shared" si="9"/>
        <v>12397917.34933164</v>
      </c>
      <c r="U52" s="29">
        <f t="shared" si="9"/>
        <v>12726893.119420949</v>
      </c>
      <c r="V52" s="29">
        <f t="shared" si="9"/>
        <v>12864737.706465244</v>
      </c>
      <c r="W52" s="29">
        <f t="shared" si="9"/>
        <v>13204053.20668201</v>
      </c>
      <c r="X52" s="29">
        <f t="shared" si="9"/>
        <v>13557500.724582095</v>
      </c>
      <c r="Y52" s="29">
        <f t="shared" si="9"/>
        <v>13921917.499380833</v>
      </c>
      <c r="Z52" s="29">
        <f t="shared" si="9"/>
        <v>14289729.076509573</v>
      </c>
      <c r="AA52" s="29">
        <f t="shared" si="9"/>
        <v>11955226.345253505</v>
      </c>
      <c r="AB52" s="29">
        <f t="shared" si="9"/>
        <v>12272461.05045823</v>
      </c>
      <c r="AC52" s="29">
        <f t="shared" si="9"/>
        <v>12602646.176939279</v>
      </c>
      <c r="AD52" s="29">
        <f t="shared" si="9"/>
        <v>12934463.41152014</v>
      </c>
      <c r="AE52" s="29">
        <f t="shared" si="9"/>
        <v>13277789.946995713</v>
      </c>
      <c r="AF52" s="29">
        <f t="shared" si="9"/>
        <v>13628152.362218641</v>
      </c>
      <c r="AG52" s="29">
        <f t="shared" si="9"/>
        <v>13987734.279485842</v>
      </c>
      <c r="AH52" s="29">
        <f t="shared" si="9"/>
        <v>14339147.641887831</v>
      </c>
      <c r="AI52" s="29">
        <f t="shared" si="9"/>
        <v>14698728.211403914</v>
      </c>
      <c r="AJ52" s="29">
        <f t="shared" si="9"/>
        <v>15069358.807894714</v>
      </c>
      <c r="AK52" s="29">
        <f t="shared" si="9"/>
        <v>15446555.84251863</v>
      </c>
      <c r="AL52" s="29">
        <f t="shared" si="9"/>
        <v>15833194.379618807</v>
      </c>
      <c r="AM52" s="29">
        <f t="shared" si="9"/>
        <v>16229024.239109276</v>
      </c>
      <c r="AN52" s="29">
        <f t="shared" si="9"/>
        <v>16634749.845087007</v>
      </c>
      <c r="AO52" s="29">
        <f t="shared" si="9"/>
        <v>17050618.59121418</v>
      </c>
      <c r="AP52" s="29">
        <f t="shared" si="9"/>
        <v>17476884.055994537</v>
      </c>
      <c r="AQ52" s="29">
        <f t="shared" si="9"/>
        <v>17913806.157394398</v>
      </c>
      <c r="AR52" s="29">
        <f t="shared" si="9"/>
        <v>18361651.311329257</v>
      </c>
      <c r="AS52" s="29">
        <f t="shared" si="9"/>
        <v>18820692.594112486</v>
      </c>
      <c r="AT52" s="29">
        <f t="shared" si="9"/>
        <v>19291209.908965297</v>
      </c>
      <c r="AU52" s="29">
        <f t="shared" si="9"/>
        <v>19773490.156689428</v>
      </c>
      <c r="AV52" s="29">
        <f t="shared" si="9"/>
        <v>20267827.410606664</v>
      </c>
      <c r="AW52" s="29">
        <f t="shared" si="9"/>
        <v>20774523.095871828</v>
      </c>
      <c r="AX52" s="29">
        <f t="shared" si="9"/>
        <v>21293886.173268624</v>
      </c>
      <c r="AY52" s="29">
        <f t="shared" si="9"/>
        <v>21826233.327600338</v>
      </c>
      <c r="AZ52" s="29">
        <f t="shared" si="9"/>
        <v>22371889.160790343</v>
      </c>
      <c r="BA52" s="29">
        <f t="shared" si="9"/>
        <v>22931186.3898101</v>
      </c>
      <c r="BB52" s="29">
        <f t="shared" si="9"/>
        <v>23504466.04955535</v>
      </c>
      <c r="BC52" s="29">
        <f t="shared" si="9"/>
        <v>24092077.700794231</v>
      </c>
      <c r="BD52" s="29">
        <f t="shared" si="9"/>
        <v>24694379.643314086</v>
      </c>
      <c r="BE52" s="29">
        <f t="shared" si="9"/>
        <v>25311739.134396937</v>
      </c>
      <c r="BF52" s="29">
        <f t="shared" si="9"/>
        <v>25944532.61275686</v>
      </c>
      <c r="BG52" s="29">
        <f t="shared" si="9"/>
        <v>26593145.928075779</v>
      </c>
      <c r="BH52" s="29">
        <f t="shared" si="9"/>
        <v>27257974.576277673</v>
      </c>
      <c r="BI52" s="29">
        <f t="shared" si="9"/>
        <v>11549469.433756612</v>
      </c>
    </row>
    <row r="53" spans="1:61" s="26" customFormat="1" hidden="1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</row>
    <row r="54" spans="1:61" s="24" customFormat="1" hidden="1" x14ac:dyDescent="0.25">
      <c r="A54" s="24" t="s">
        <v>58</v>
      </c>
      <c r="B54" s="29">
        <f t="shared" ref="B54:BI54" si="10">+B52+B44</f>
        <v>0</v>
      </c>
      <c r="C54" s="29">
        <f t="shared" si="10"/>
        <v>0</v>
      </c>
      <c r="D54" s="29">
        <f t="shared" si="10"/>
        <v>0</v>
      </c>
      <c r="E54" s="29">
        <f t="shared" si="10"/>
        <v>0</v>
      </c>
      <c r="F54" s="29">
        <f t="shared" si="10"/>
        <v>0</v>
      </c>
      <c r="G54" s="29">
        <f t="shared" si="10"/>
        <v>0</v>
      </c>
      <c r="H54" s="29">
        <f t="shared" si="10"/>
        <v>0</v>
      </c>
      <c r="I54" s="29">
        <f t="shared" si="10"/>
        <v>0</v>
      </c>
      <c r="J54" s="29">
        <f t="shared" si="10"/>
        <v>0</v>
      </c>
      <c r="K54" s="29">
        <f t="shared" si="10"/>
        <v>0</v>
      </c>
      <c r="L54" s="29">
        <f t="shared" si="10"/>
        <v>0</v>
      </c>
      <c r="M54" s="29">
        <f t="shared" si="10"/>
        <v>0</v>
      </c>
      <c r="N54" s="29">
        <f t="shared" si="10"/>
        <v>0</v>
      </c>
      <c r="O54" s="29">
        <f t="shared" si="10"/>
        <v>0</v>
      </c>
      <c r="P54" s="29">
        <f t="shared" si="10"/>
        <v>0</v>
      </c>
      <c r="Q54" s="29">
        <f t="shared" si="10"/>
        <v>0</v>
      </c>
      <c r="R54" s="29">
        <f t="shared" si="10"/>
        <v>0</v>
      </c>
      <c r="S54" s="29">
        <f t="shared" si="10"/>
        <v>0</v>
      </c>
      <c r="T54" s="29">
        <f t="shared" si="10"/>
        <v>0</v>
      </c>
      <c r="U54" s="29">
        <f t="shared" si="10"/>
        <v>0</v>
      </c>
      <c r="V54" s="29">
        <f t="shared" si="10"/>
        <v>0</v>
      </c>
      <c r="W54" s="29">
        <f t="shared" si="10"/>
        <v>0</v>
      </c>
      <c r="X54" s="29">
        <f t="shared" si="10"/>
        <v>0</v>
      </c>
      <c r="Y54" s="29">
        <f t="shared" si="10"/>
        <v>0</v>
      </c>
      <c r="Z54" s="29">
        <f t="shared" si="10"/>
        <v>0</v>
      </c>
      <c r="AA54" s="29">
        <f t="shared" si="10"/>
        <v>0</v>
      </c>
      <c r="AB54" s="29">
        <f t="shared" si="10"/>
        <v>0</v>
      </c>
      <c r="AC54" s="29">
        <f t="shared" si="10"/>
        <v>0</v>
      </c>
      <c r="AD54" s="29">
        <f t="shared" si="10"/>
        <v>0</v>
      </c>
      <c r="AE54" s="29">
        <f t="shared" si="10"/>
        <v>0</v>
      </c>
      <c r="AF54" s="29">
        <f t="shared" si="10"/>
        <v>0</v>
      </c>
      <c r="AG54" s="29">
        <f t="shared" si="10"/>
        <v>0</v>
      </c>
      <c r="AH54" s="29">
        <f t="shared" si="10"/>
        <v>0</v>
      </c>
      <c r="AI54" s="29">
        <f t="shared" si="10"/>
        <v>0</v>
      </c>
      <c r="AJ54" s="29">
        <f t="shared" si="10"/>
        <v>0</v>
      </c>
      <c r="AK54" s="29">
        <f t="shared" si="10"/>
        <v>0</v>
      </c>
      <c r="AL54" s="29">
        <f t="shared" si="10"/>
        <v>0</v>
      </c>
      <c r="AM54" s="29">
        <f t="shared" si="10"/>
        <v>0</v>
      </c>
      <c r="AN54" s="29">
        <f t="shared" si="10"/>
        <v>0</v>
      </c>
      <c r="AO54" s="29">
        <f t="shared" si="10"/>
        <v>0</v>
      </c>
      <c r="AP54" s="29">
        <f t="shared" si="10"/>
        <v>0</v>
      </c>
      <c r="AQ54" s="29">
        <f t="shared" si="10"/>
        <v>0</v>
      </c>
      <c r="AR54" s="29">
        <f t="shared" si="10"/>
        <v>0</v>
      </c>
      <c r="AS54" s="29">
        <f t="shared" si="10"/>
        <v>0</v>
      </c>
      <c r="AT54" s="29">
        <f t="shared" si="10"/>
        <v>0</v>
      </c>
      <c r="AU54" s="29">
        <f t="shared" si="10"/>
        <v>0</v>
      </c>
      <c r="AV54" s="29">
        <f t="shared" si="10"/>
        <v>0</v>
      </c>
      <c r="AW54" s="29">
        <f t="shared" si="10"/>
        <v>0</v>
      </c>
      <c r="AX54" s="29">
        <f t="shared" si="10"/>
        <v>0</v>
      </c>
      <c r="AY54" s="29">
        <f t="shared" si="10"/>
        <v>0</v>
      </c>
      <c r="AZ54" s="29">
        <f t="shared" si="10"/>
        <v>0</v>
      </c>
      <c r="BA54" s="29">
        <f t="shared" si="10"/>
        <v>0</v>
      </c>
      <c r="BB54" s="29">
        <f t="shared" si="10"/>
        <v>0</v>
      </c>
      <c r="BC54" s="29">
        <f t="shared" si="10"/>
        <v>0</v>
      </c>
      <c r="BD54" s="29">
        <f t="shared" si="10"/>
        <v>0</v>
      </c>
      <c r="BE54" s="29">
        <f t="shared" si="10"/>
        <v>0</v>
      </c>
      <c r="BF54" s="29">
        <f t="shared" si="10"/>
        <v>0</v>
      </c>
      <c r="BG54" s="29">
        <f t="shared" si="10"/>
        <v>0</v>
      </c>
      <c r="BH54" s="29">
        <f t="shared" si="10"/>
        <v>0</v>
      </c>
      <c r="BI54" s="29">
        <f t="shared" si="10"/>
        <v>0</v>
      </c>
    </row>
    <row r="55" spans="1:61" s="26" customFormat="1" hidden="1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</row>
    <row r="56" spans="1:61" s="24" customFormat="1" hidden="1" x14ac:dyDescent="0.25">
      <c r="A56" s="24" t="s">
        <v>59</v>
      </c>
      <c r="B56" s="29">
        <f>[2]Funding!B11</f>
        <v>0</v>
      </c>
      <c r="C56" s="29">
        <f>[2]Funding!C11</f>
        <v>0</v>
      </c>
      <c r="D56" s="29">
        <f>[2]Funding!D11</f>
        <v>0</v>
      </c>
      <c r="E56" s="29">
        <f>[2]Funding!E11</f>
        <v>0</v>
      </c>
      <c r="F56" s="29">
        <f>[2]Funding!F11</f>
        <v>0</v>
      </c>
      <c r="G56" s="29">
        <f>[2]Funding!G11</f>
        <v>0</v>
      </c>
      <c r="H56" s="29">
        <f>[2]Funding!H11</f>
        <v>0</v>
      </c>
      <c r="I56" s="29">
        <f>[2]Funding!I11</f>
        <v>0</v>
      </c>
      <c r="J56" s="29">
        <f>[2]Funding!J11</f>
        <v>0</v>
      </c>
      <c r="K56" s="29">
        <f>[2]Funding!K11</f>
        <v>0</v>
      </c>
      <c r="L56" s="29">
        <f>[2]Funding!L11</f>
        <v>0</v>
      </c>
      <c r="M56" s="29">
        <f>[2]Funding!M11</f>
        <v>0</v>
      </c>
      <c r="N56" s="29">
        <f>[2]Funding!N11</f>
        <v>0</v>
      </c>
      <c r="O56" s="29">
        <f>[2]Funding!O11</f>
        <v>0</v>
      </c>
      <c r="P56" s="29">
        <f>[2]Funding!P11</f>
        <v>0</v>
      </c>
      <c r="Q56" s="29">
        <f>[2]Funding!Q11</f>
        <v>0</v>
      </c>
      <c r="R56" s="29">
        <f>[2]Funding!R11</f>
        <v>0</v>
      </c>
      <c r="S56" s="29">
        <f>[2]Funding!S11</f>
        <v>0</v>
      </c>
      <c r="T56" s="29">
        <f>[2]Funding!T11</f>
        <v>0</v>
      </c>
      <c r="U56" s="29">
        <f>[2]Funding!U11</f>
        <v>0</v>
      </c>
      <c r="V56" s="29">
        <f>[2]Funding!V11</f>
        <v>0</v>
      </c>
      <c r="W56" s="29">
        <f>[2]Funding!W11</f>
        <v>0</v>
      </c>
      <c r="X56" s="29">
        <f>[2]Funding!X11</f>
        <v>0</v>
      </c>
      <c r="Y56" s="29">
        <f>[2]Funding!Y11</f>
        <v>0</v>
      </c>
      <c r="Z56" s="29">
        <f>[2]Funding!Z11</f>
        <v>0</v>
      </c>
      <c r="AA56" s="29">
        <f>[2]Funding!AA11</f>
        <v>0</v>
      </c>
      <c r="AB56" s="29">
        <f>[2]Funding!AB11</f>
        <v>0</v>
      </c>
      <c r="AC56" s="29">
        <f>[2]Funding!AC11</f>
        <v>0</v>
      </c>
      <c r="AD56" s="29">
        <f>[2]Funding!AD11</f>
        <v>0</v>
      </c>
      <c r="AE56" s="29">
        <f>[2]Funding!AE11</f>
        <v>0</v>
      </c>
      <c r="AF56" s="29">
        <f>[2]Funding!AF11</f>
        <v>0</v>
      </c>
      <c r="AG56" s="29">
        <f>[2]Funding!AG11</f>
        <v>0</v>
      </c>
      <c r="AH56" s="29">
        <f>[2]Funding!AH11</f>
        <v>0</v>
      </c>
      <c r="AI56" s="29">
        <f>[2]Funding!AI11</f>
        <v>0</v>
      </c>
      <c r="AJ56" s="29">
        <f>[2]Funding!AJ11</f>
        <v>0</v>
      </c>
      <c r="AK56" s="29">
        <f>[2]Funding!AK11</f>
        <v>0</v>
      </c>
      <c r="AL56" s="29">
        <f>[2]Funding!AL11</f>
        <v>0</v>
      </c>
      <c r="AM56" s="29">
        <f>[2]Funding!AM11</f>
        <v>0</v>
      </c>
      <c r="AN56" s="29">
        <f>[2]Funding!AN11</f>
        <v>0</v>
      </c>
      <c r="AO56" s="29">
        <f>[2]Funding!AO11</f>
        <v>0</v>
      </c>
      <c r="AP56" s="29">
        <f>[2]Funding!AP11</f>
        <v>0</v>
      </c>
      <c r="AQ56" s="29">
        <f>[2]Funding!AQ11</f>
        <v>0</v>
      </c>
      <c r="AR56" s="29">
        <f>[2]Funding!AR11</f>
        <v>0</v>
      </c>
      <c r="AS56" s="29">
        <f>[2]Funding!AS11</f>
        <v>0</v>
      </c>
      <c r="AT56" s="29">
        <f>[2]Funding!AT11</f>
        <v>0</v>
      </c>
      <c r="AU56" s="29">
        <f>[2]Funding!AU11</f>
        <v>0</v>
      </c>
      <c r="AV56" s="29">
        <f>[2]Funding!AV11</f>
        <v>0</v>
      </c>
      <c r="AW56" s="29">
        <f>[2]Funding!AW11</f>
        <v>0</v>
      </c>
      <c r="AX56" s="29">
        <f>[2]Funding!AX11</f>
        <v>0</v>
      </c>
      <c r="AY56" s="29">
        <f>[2]Funding!AY11</f>
        <v>0</v>
      </c>
      <c r="AZ56" s="29">
        <f>[2]Funding!AZ11</f>
        <v>0</v>
      </c>
      <c r="BA56" s="29">
        <f>[2]Funding!BA11</f>
        <v>0</v>
      </c>
      <c r="BB56" s="29">
        <f>[2]Funding!BB11</f>
        <v>0</v>
      </c>
      <c r="BC56" s="29">
        <f>[2]Funding!BC11</f>
        <v>0</v>
      </c>
      <c r="BD56" s="29">
        <f>[2]Funding!BD11</f>
        <v>0</v>
      </c>
      <c r="BE56" s="29">
        <f>[2]Funding!BE11</f>
        <v>0</v>
      </c>
      <c r="BF56" s="29">
        <f>[2]Funding!BF11</f>
        <v>0</v>
      </c>
      <c r="BG56" s="29">
        <f>[2]Funding!BG11</f>
        <v>0</v>
      </c>
      <c r="BH56" s="29">
        <f>[2]Funding!BH11</f>
        <v>0</v>
      </c>
      <c r="BI56" s="29">
        <f>[2]Funding!BI11</f>
        <v>0</v>
      </c>
    </row>
    <row r="57" spans="1:61" s="26" customFormat="1" ht="48.75" hidden="1" customHeight="1" x14ac:dyDescent="0.25"/>
    <row r="58" spans="1:61" s="26" customFormat="1" hidden="1" x14ac:dyDescent="0.25"/>
    <row r="59" spans="1:61" hidden="1" x14ac:dyDescent="0.25"/>
    <row r="60" spans="1:61" hidden="1" x14ac:dyDescent="0.25"/>
    <row r="61" spans="1:61" hidden="1" x14ac:dyDescent="0.25"/>
    <row r="62" spans="1:61" hidden="1" x14ac:dyDescent="0.25"/>
    <row r="63" spans="1:61" hidden="1" x14ac:dyDescent="0.25"/>
    <row r="64" spans="1:6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</sheetData>
  <sheetProtection formatRows="0"/>
  <conditionalFormatting sqref="B54:BI54 B56:BI56 B24:BI24 B34:BI34 B26:BI31">
    <cfRule type="cellIs" dxfId="0" priority="1" stopIfTrue="1" operator="lessThan">
      <formula>0</formula>
    </cfRule>
  </conditionalFormatting>
  <printOptions horizontalCentered="1"/>
  <pageMargins left="0" right="0" top="0.74803149606299213" bottom="0.74803149606299213" header="0.31496062992125984" footer="0.31496062992125984"/>
  <pageSetup paperSize="8" scale="90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0000"/>
    <pageSetUpPr fitToPage="1"/>
  </sheetPr>
  <dimension ref="A1:IU103"/>
  <sheetViews>
    <sheetView showGridLines="0" zoomScale="80" zoomScaleNormal="80" workbookViewId="0">
      <selection activeCell="U48" sqref="U48"/>
    </sheetView>
  </sheetViews>
  <sheetFormatPr defaultRowHeight="15" x14ac:dyDescent="0.25"/>
  <cols>
    <col min="1" max="1" width="50.42578125" customWidth="1"/>
    <col min="2" max="2" width="43.140625" hidden="1" customWidth="1"/>
    <col min="3" max="3" width="7.140625" hidden="1" customWidth="1"/>
    <col min="4" max="9" width="13" customWidth="1"/>
    <col min="10" max="16" width="13" hidden="1" customWidth="1"/>
    <col min="17" max="17" width="2.28515625" hidden="1" customWidth="1"/>
    <col min="18" max="18" width="17.140625" hidden="1" customWidth="1"/>
  </cols>
  <sheetData>
    <row r="1" spans="1:34" ht="18" x14ac:dyDescent="0.25">
      <c r="A1" s="53" t="s">
        <v>62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18" x14ac:dyDescent="0.25">
      <c r="A2" s="53" t="s">
        <v>63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4" spans="1:34" x14ac:dyDescent="0.25">
      <c r="A4" s="54"/>
      <c r="B4" s="54"/>
      <c r="C4" s="55" t="s">
        <v>64</v>
      </c>
      <c r="D4" s="160" t="s">
        <v>65</v>
      </c>
      <c r="E4" s="160"/>
      <c r="F4" s="160"/>
      <c r="G4" s="160"/>
      <c r="H4" s="160"/>
      <c r="I4" s="161" t="s">
        <v>66</v>
      </c>
      <c r="J4" s="161"/>
      <c r="K4" s="161"/>
      <c r="L4" s="161"/>
      <c r="M4" s="56" t="s">
        <v>67</v>
      </c>
      <c r="N4" s="57" t="s">
        <v>67</v>
      </c>
      <c r="O4" s="58" t="s">
        <v>67</v>
      </c>
      <c r="P4" s="59" t="s">
        <v>67</v>
      </c>
      <c r="Q4" s="54"/>
      <c r="R4" s="60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18" x14ac:dyDescent="0.25">
      <c r="A5" s="61" t="s">
        <v>68</v>
      </c>
      <c r="B5" s="61" t="s">
        <v>69</v>
      </c>
      <c r="C5" s="62" t="s">
        <v>70</v>
      </c>
      <c r="D5" s="63" t="s">
        <v>71</v>
      </c>
      <c r="E5" s="63" t="s">
        <v>72</v>
      </c>
      <c r="F5" s="63" t="s">
        <v>73</v>
      </c>
      <c r="G5" s="63" t="s">
        <v>74</v>
      </c>
      <c r="H5" s="63" t="s">
        <v>75</v>
      </c>
      <c r="I5" s="64" t="s">
        <v>76</v>
      </c>
      <c r="J5" s="64" t="s">
        <v>77</v>
      </c>
      <c r="K5" s="64" t="s">
        <v>78</v>
      </c>
      <c r="L5" s="64" t="s">
        <v>79</v>
      </c>
      <c r="M5" s="65" t="s">
        <v>80</v>
      </c>
      <c r="N5" s="66" t="s">
        <v>81</v>
      </c>
      <c r="O5" s="67" t="s">
        <v>82</v>
      </c>
      <c r="P5" s="68" t="s">
        <v>83</v>
      </c>
      <c r="Q5" s="54"/>
      <c r="R5" s="69" t="s">
        <v>84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ht="15.75" x14ac:dyDescent="0.25">
      <c r="A6" s="70"/>
      <c r="B6" s="70"/>
      <c r="C6" s="54"/>
      <c r="D6" s="71" t="s">
        <v>85</v>
      </c>
      <c r="E6" s="71" t="s">
        <v>85</v>
      </c>
      <c r="F6" s="71" t="s">
        <v>85</v>
      </c>
      <c r="G6" s="71" t="s">
        <v>85</v>
      </c>
      <c r="H6" s="71" t="s">
        <v>85</v>
      </c>
      <c r="I6" s="72" t="s">
        <v>85</v>
      </c>
      <c r="J6" s="72" t="s">
        <v>85</v>
      </c>
      <c r="K6" s="72" t="s">
        <v>85</v>
      </c>
      <c r="L6" s="72" t="s">
        <v>85</v>
      </c>
      <c r="M6" s="73" t="s">
        <v>85</v>
      </c>
      <c r="N6" s="74" t="s">
        <v>85</v>
      </c>
      <c r="O6" s="75" t="s">
        <v>85</v>
      </c>
      <c r="P6" s="76" t="s">
        <v>85</v>
      </c>
      <c r="Q6" s="54"/>
      <c r="R6" s="77" t="s">
        <v>85</v>
      </c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6" customHeight="1" x14ac:dyDescent="0.25">
      <c r="A7" s="70"/>
      <c r="B7" s="70"/>
      <c r="C7" s="54"/>
      <c r="D7" s="78"/>
      <c r="E7" s="78"/>
      <c r="F7" s="78"/>
      <c r="G7" s="78"/>
      <c r="H7" s="78"/>
      <c r="I7" s="79"/>
      <c r="J7" s="79"/>
      <c r="K7" s="79"/>
      <c r="L7" s="79"/>
      <c r="M7" s="80"/>
      <c r="N7" s="81"/>
      <c r="O7" s="82"/>
      <c r="P7" s="83"/>
      <c r="Q7" s="54"/>
      <c r="R7" s="8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 ht="15.75" customHeight="1" x14ac:dyDescent="0.25">
      <c r="A8" s="70" t="s">
        <v>86</v>
      </c>
      <c r="B8" s="85"/>
      <c r="C8" s="54"/>
      <c r="D8" s="78"/>
      <c r="E8" s="78"/>
      <c r="F8" s="78"/>
      <c r="G8" s="78"/>
      <c r="H8" s="78"/>
      <c r="I8" s="79"/>
      <c r="J8" s="79"/>
      <c r="K8" s="79"/>
      <c r="L8" s="79"/>
      <c r="M8" s="80"/>
      <c r="N8" s="81"/>
      <c r="O8" s="82"/>
      <c r="P8" s="83"/>
      <c r="Q8" s="54"/>
      <c r="R8" s="8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ht="6" customHeight="1" x14ac:dyDescent="0.25">
      <c r="A9" s="70"/>
      <c r="B9" s="85"/>
      <c r="C9" s="54"/>
      <c r="D9" s="78"/>
      <c r="E9" s="78"/>
      <c r="F9" s="78"/>
      <c r="G9" s="78"/>
      <c r="H9" s="78"/>
      <c r="I9" s="79"/>
      <c r="J9" s="79"/>
      <c r="K9" s="79"/>
      <c r="L9" s="79"/>
      <c r="M9" s="80"/>
      <c r="N9" s="81"/>
      <c r="O9" s="82"/>
      <c r="P9" s="83"/>
      <c r="Q9" s="54"/>
      <c r="R9" s="8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ht="15.75" x14ac:dyDescent="0.25">
      <c r="A10" s="86" t="s">
        <v>87</v>
      </c>
      <c r="B10" s="86" t="s">
        <v>88</v>
      </c>
      <c r="C10" s="87">
        <v>350</v>
      </c>
      <c r="D10" s="88">
        <f>1636.25+279</f>
        <v>1915.25</v>
      </c>
      <c r="E10" s="89">
        <f>'[2]Detailed Capital Prog'!E10</f>
        <v>1525</v>
      </c>
      <c r="F10" s="89">
        <f>'[2]Detailed Capital Prog'!F10*1.025</f>
        <v>1563.1249999999998</v>
      </c>
      <c r="G10" s="89">
        <f>'[2]Detailed Capital Prog'!G10*1.0769</f>
        <v>1441.699875</v>
      </c>
      <c r="H10" s="89">
        <f>'[2]Detailed Capital Prog'!H10*1.1038</f>
        <v>1313.5219999999999</v>
      </c>
      <c r="I10" s="90">
        <f>'[2]Detailed Capital Prog'!I10*1.1314</f>
        <v>1178.07025</v>
      </c>
      <c r="J10" s="90">
        <v>1041.25</v>
      </c>
      <c r="K10" s="90">
        <v>1041.25</v>
      </c>
      <c r="L10" s="90">
        <v>1041.25</v>
      </c>
      <c r="M10" s="91">
        <v>5205</v>
      </c>
      <c r="N10" s="92">
        <v>5205</v>
      </c>
      <c r="O10" s="93">
        <v>5205</v>
      </c>
      <c r="P10" s="94">
        <v>5205</v>
      </c>
      <c r="Q10" s="54"/>
      <c r="R10" s="95">
        <f>SUM(D10:P10)</f>
        <v>32880.417125</v>
      </c>
      <c r="S10" s="54"/>
      <c r="T10" s="54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</row>
    <row r="11" spans="1:34" ht="6" customHeight="1" x14ac:dyDescent="0.25">
      <c r="A11" s="86"/>
      <c r="B11" s="86"/>
      <c r="C11" s="87"/>
      <c r="D11" s="89"/>
      <c r="E11" s="89"/>
      <c r="F11" s="89"/>
      <c r="G11" s="89"/>
      <c r="H11" s="89"/>
      <c r="I11" s="90"/>
      <c r="J11" s="90"/>
      <c r="K11" s="90"/>
      <c r="L11" s="90"/>
      <c r="M11" s="91"/>
      <c r="N11" s="92"/>
      <c r="O11" s="93"/>
      <c r="P11" s="94"/>
      <c r="Q11" s="54"/>
      <c r="R11" s="95"/>
      <c r="S11" s="54"/>
      <c r="T11" s="54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</row>
    <row r="12" spans="1:34" ht="15.75" x14ac:dyDescent="0.25">
      <c r="A12" s="86" t="s">
        <v>89</v>
      </c>
      <c r="B12" s="86" t="s">
        <v>88</v>
      </c>
      <c r="C12" s="87">
        <v>400</v>
      </c>
      <c r="D12" s="88">
        <v>456</v>
      </c>
      <c r="E12" s="89">
        <f>'[2]Detailed Capital Prog'!E12</f>
        <v>840</v>
      </c>
      <c r="F12" s="89">
        <f>'[2]Detailed Capital Prog'!F12*1.025</f>
        <v>840.49999999999989</v>
      </c>
      <c r="G12" s="89">
        <f>'[2]Detailed Capital Prog'!G12*1.0769</f>
        <v>835.67439999999999</v>
      </c>
      <c r="H12" s="89">
        <f>'[2]Detailed Capital Prog'!H12*1.1038</f>
        <v>827.84999999999991</v>
      </c>
      <c r="I12" s="90">
        <f>'[2]Detailed Capital Prog'!I12*1.1314</f>
        <v>848.55</v>
      </c>
      <c r="J12" s="90">
        <v>750</v>
      </c>
      <c r="K12" s="90">
        <v>750</v>
      </c>
      <c r="L12" s="90">
        <v>750</v>
      </c>
      <c r="M12" s="91">
        <v>3750</v>
      </c>
      <c r="N12" s="92">
        <v>3750</v>
      </c>
      <c r="O12" s="93">
        <v>3750</v>
      </c>
      <c r="P12" s="94">
        <v>3750</v>
      </c>
      <c r="Q12" s="54"/>
      <c r="R12" s="95">
        <f>SUM(D12:P12)</f>
        <v>21898.574399999998</v>
      </c>
      <c r="S12" s="54"/>
      <c r="T12" s="54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</row>
    <row r="13" spans="1:34" ht="6" customHeight="1" x14ac:dyDescent="0.25">
      <c r="A13" s="86"/>
      <c r="B13" s="86"/>
      <c r="C13" s="87"/>
      <c r="D13" s="89"/>
      <c r="E13" s="89"/>
      <c r="F13" s="89"/>
      <c r="G13" s="89"/>
      <c r="H13" s="89"/>
      <c r="I13" s="90"/>
      <c r="J13" s="90"/>
      <c r="K13" s="90"/>
      <c r="L13" s="90"/>
      <c r="M13" s="91"/>
      <c r="N13" s="92"/>
      <c r="O13" s="93"/>
      <c r="P13" s="94"/>
      <c r="Q13" s="54"/>
      <c r="R13" s="95"/>
      <c r="S13" s="54"/>
      <c r="T13" s="54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</row>
    <row r="14" spans="1:34" ht="15.75" x14ac:dyDescent="0.25">
      <c r="A14" s="86" t="s">
        <v>90</v>
      </c>
      <c r="B14" s="86" t="s">
        <v>88</v>
      </c>
      <c r="C14" s="87">
        <v>350</v>
      </c>
      <c r="D14" s="88">
        <v>595</v>
      </c>
      <c r="E14" s="89">
        <f>'[2]Detailed Capital Prog'!E14</f>
        <v>488</v>
      </c>
      <c r="F14" s="89">
        <f>'[2]Detailed Capital Prog'!F14*1.025</f>
        <v>426.91249999999997</v>
      </c>
      <c r="G14" s="89">
        <f>'[2]Detailed Capital Prog'!G14*1.0769</f>
        <v>384.45330000000001</v>
      </c>
      <c r="H14" s="89">
        <f>'[2]Detailed Capital Prog'!H14*1.1038</f>
        <v>328.38049999999998</v>
      </c>
      <c r="I14" s="90">
        <f>'[2]Detailed Capital Prog'!I14*1.1314</f>
        <v>269.27319999999997</v>
      </c>
      <c r="J14" s="90">
        <v>238</v>
      </c>
      <c r="K14" s="90">
        <v>238</v>
      </c>
      <c r="L14" s="90">
        <v>238</v>
      </c>
      <c r="M14" s="91">
        <v>1190</v>
      </c>
      <c r="N14" s="92">
        <v>1190</v>
      </c>
      <c r="O14" s="93">
        <v>1190</v>
      </c>
      <c r="P14" s="94">
        <v>1190</v>
      </c>
      <c r="Q14" s="54"/>
      <c r="R14" s="95">
        <f>SUM(D14:P14)</f>
        <v>7966.0195000000003</v>
      </c>
      <c r="S14" s="54"/>
      <c r="T14" s="54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</row>
    <row r="15" spans="1:34" ht="15.75" x14ac:dyDescent="0.25">
      <c r="A15" s="86" t="s">
        <v>91</v>
      </c>
      <c r="B15" s="86" t="s">
        <v>88</v>
      </c>
      <c r="C15" s="87">
        <v>130</v>
      </c>
      <c r="D15" s="88">
        <v>331</v>
      </c>
      <c r="E15" s="89">
        <f>'[2]Detailed Capital Prog'!E15</f>
        <v>317</v>
      </c>
      <c r="F15" s="89">
        <f>'[2]Detailed Capital Prog'!F15*1.025</f>
        <v>317.13499999999993</v>
      </c>
      <c r="G15" s="89">
        <f>'[2]Detailed Capital Prog'!G15*1.0769</f>
        <v>333.19285999999994</v>
      </c>
      <c r="H15" s="89">
        <f>'[2]Detailed Capital Prog'!H15*1.1038</f>
        <v>341.51571999999993</v>
      </c>
      <c r="I15" s="90">
        <f>'[2]Detailed Capital Prog'!I15*1.1314</f>
        <v>350.05515999999994</v>
      </c>
      <c r="J15" s="90">
        <v>309.39999999999998</v>
      </c>
      <c r="K15" s="90">
        <v>309.39999999999998</v>
      </c>
      <c r="L15" s="90">
        <v>309.39999999999998</v>
      </c>
      <c r="M15" s="91">
        <v>1545</v>
      </c>
      <c r="N15" s="92">
        <v>1545</v>
      </c>
      <c r="O15" s="93">
        <v>1545</v>
      </c>
      <c r="P15" s="94">
        <v>1545</v>
      </c>
      <c r="Q15" s="54"/>
      <c r="R15" s="95">
        <f>SUM(D15:P15)</f>
        <v>9098.0987399999995</v>
      </c>
      <c r="S15" s="54"/>
      <c r="T15" s="54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</row>
    <row r="16" spans="1:34" ht="6" customHeight="1" x14ac:dyDescent="0.25">
      <c r="A16" s="86"/>
      <c r="B16" s="86"/>
      <c r="C16" s="87"/>
      <c r="D16" s="89"/>
      <c r="E16" s="89"/>
      <c r="F16" s="89"/>
      <c r="G16" s="89"/>
      <c r="H16" s="89"/>
      <c r="I16" s="90"/>
      <c r="J16" s="90"/>
      <c r="K16" s="90"/>
      <c r="L16" s="90"/>
      <c r="M16" s="91"/>
      <c r="N16" s="92"/>
      <c r="O16" s="93"/>
      <c r="P16" s="94"/>
      <c r="Q16" s="54"/>
      <c r="R16" s="95"/>
      <c r="S16" s="54"/>
      <c r="T16" s="54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</row>
    <row r="17" spans="1:34" ht="15.75" x14ac:dyDescent="0.25">
      <c r="A17" s="86" t="s">
        <v>92</v>
      </c>
      <c r="B17" s="86" t="s">
        <v>88</v>
      </c>
      <c r="C17" s="87">
        <v>260</v>
      </c>
      <c r="D17" s="88">
        <v>618.79999999999995</v>
      </c>
      <c r="E17" s="89">
        <f>'[2]Detailed Capital Prog'!E17</f>
        <v>600</v>
      </c>
      <c r="F17" s="89">
        <f>'[2]Detailed Capital Prog'!F17*1.025</f>
        <v>599.625</v>
      </c>
      <c r="G17" s="89">
        <f>'[2]Detailed Capital Prog'!G17*1.0769</f>
        <v>594.98725000000002</v>
      </c>
      <c r="H17" s="89">
        <f>'[2]Detailed Capital Prog'!H17*1.1038</f>
        <v>609.84949999999992</v>
      </c>
      <c r="I17" s="90">
        <f>'[2]Detailed Capital Prog'!I17*1.1314</f>
        <v>625.09849999999994</v>
      </c>
      <c r="J17" s="90">
        <v>552.5</v>
      </c>
      <c r="K17" s="90">
        <v>552.5</v>
      </c>
      <c r="L17" s="90">
        <v>552.5</v>
      </c>
      <c r="M17" s="91">
        <v>2765</v>
      </c>
      <c r="N17" s="92">
        <v>2765</v>
      </c>
      <c r="O17" s="93">
        <v>2765</v>
      </c>
      <c r="P17" s="94">
        <v>2765</v>
      </c>
      <c r="Q17" s="54"/>
      <c r="R17" s="95">
        <f>SUM(D17:P17)</f>
        <v>16365.86025</v>
      </c>
      <c r="S17" s="54"/>
      <c r="T17" s="54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</row>
    <row r="18" spans="1:34" ht="6" customHeight="1" x14ac:dyDescent="0.25">
      <c r="A18" s="86"/>
      <c r="B18" s="86"/>
      <c r="C18" s="87"/>
      <c r="D18" s="89"/>
      <c r="E18" s="89"/>
      <c r="F18" s="89"/>
      <c r="G18" s="89"/>
      <c r="H18" s="89"/>
      <c r="I18" s="90"/>
      <c r="J18" s="90"/>
      <c r="K18" s="90"/>
      <c r="L18" s="90"/>
      <c r="M18" s="91"/>
      <c r="N18" s="92"/>
      <c r="O18" s="93"/>
      <c r="P18" s="94"/>
      <c r="Q18" s="54"/>
      <c r="R18" s="95"/>
      <c r="S18" s="54"/>
      <c r="T18" s="54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</row>
    <row r="19" spans="1:34" ht="15.75" x14ac:dyDescent="0.25">
      <c r="A19" s="86" t="s">
        <v>93</v>
      </c>
      <c r="B19" s="86" t="s">
        <v>88</v>
      </c>
      <c r="C19" s="87">
        <v>440</v>
      </c>
      <c r="D19" s="88">
        <v>766</v>
      </c>
      <c r="E19" s="89">
        <f>'[2]Detailed Capital Prog'!E19</f>
        <v>889</v>
      </c>
      <c r="F19" s="89">
        <f>'[2]Detailed Capital Prog'!F19*1.025</f>
        <v>994.24999999999989</v>
      </c>
      <c r="G19" s="89">
        <f>'[2]Detailed Capital Prog'!G19*1.0769</f>
        <v>1020.9012</v>
      </c>
      <c r="H19" s="89">
        <f>'[2]Detailed Capital Prog'!H19*1.1038</f>
        <v>1046.4023999999999</v>
      </c>
      <c r="I19" s="90">
        <f>'[2]Detailed Capital Prog'!I19*1.1314</f>
        <v>1072.5672</v>
      </c>
      <c r="J19" s="90">
        <v>948</v>
      </c>
      <c r="K19" s="90">
        <v>948</v>
      </c>
      <c r="L19" s="90">
        <v>948</v>
      </c>
      <c r="M19" s="91">
        <v>4740</v>
      </c>
      <c r="N19" s="92">
        <v>4740</v>
      </c>
      <c r="O19" s="93">
        <v>4740</v>
      </c>
      <c r="P19" s="94">
        <v>4740</v>
      </c>
      <c r="Q19" s="54"/>
      <c r="R19" s="95">
        <f>SUM(D19:P19)</f>
        <v>27593.120800000001</v>
      </c>
      <c r="S19" s="54"/>
      <c r="T19" s="54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</row>
    <row r="20" spans="1:34" ht="15.75" x14ac:dyDescent="0.25">
      <c r="A20" s="86" t="s">
        <v>94</v>
      </c>
      <c r="B20" s="86" t="s">
        <v>88</v>
      </c>
      <c r="C20" s="87">
        <v>246</v>
      </c>
      <c r="D20" s="88">
        <v>463.71</v>
      </c>
      <c r="E20" s="89">
        <f>'[2]Detailed Capital Prog'!E20</f>
        <v>462</v>
      </c>
      <c r="F20" s="89">
        <f>'[2]Detailed Capital Prog'!F20*1.025</f>
        <v>462.69524999999999</v>
      </c>
      <c r="G20" s="89">
        <f>'[2]Detailed Capital Prog'!G20*1.0769</f>
        <v>472.87755900000002</v>
      </c>
      <c r="H20" s="89">
        <f>'[2]Detailed Capital Prog'!H20*1.1038</f>
        <v>484.689618</v>
      </c>
      <c r="I20" s="90">
        <f>'[2]Detailed Capital Prog'!I20*1.1314</f>
        <v>496.809054</v>
      </c>
      <c r="J20" s="90">
        <v>439.11</v>
      </c>
      <c r="K20" s="90">
        <v>439.11</v>
      </c>
      <c r="L20" s="90">
        <v>439.11</v>
      </c>
      <c r="M20" s="91">
        <v>2195</v>
      </c>
      <c r="N20" s="92">
        <v>2195</v>
      </c>
      <c r="O20" s="93">
        <v>2195</v>
      </c>
      <c r="P20" s="94">
        <v>2195</v>
      </c>
      <c r="Q20" s="54"/>
      <c r="R20" s="95">
        <f>SUM(D20:P20)</f>
        <v>12940.111481</v>
      </c>
      <c r="S20" s="54"/>
      <c r="T20" s="54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</row>
    <row r="21" spans="1:34" ht="6" customHeight="1" x14ac:dyDescent="0.25">
      <c r="A21" s="86"/>
      <c r="B21" s="86"/>
      <c r="C21" s="87"/>
      <c r="D21" s="89"/>
      <c r="E21" s="89"/>
      <c r="F21" s="89"/>
      <c r="G21" s="89"/>
      <c r="H21" s="89"/>
      <c r="I21" s="90"/>
      <c r="J21" s="90"/>
      <c r="K21" s="90"/>
      <c r="L21" s="90"/>
      <c r="M21" s="91"/>
      <c r="N21" s="92"/>
      <c r="O21" s="93"/>
      <c r="P21" s="94"/>
      <c r="Q21" s="54"/>
      <c r="R21" s="95"/>
      <c r="S21" s="54"/>
      <c r="T21" s="54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</row>
    <row r="22" spans="1:34" ht="15.75" x14ac:dyDescent="0.25">
      <c r="A22" s="86" t="s">
        <v>95</v>
      </c>
      <c r="B22" s="86" t="s">
        <v>96</v>
      </c>
      <c r="C22" s="87">
        <v>156</v>
      </c>
      <c r="D22" s="97">
        <v>133</v>
      </c>
      <c r="E22" s="89">
        <f>'[2]Detailed Capital Prog'!E22</f>
        <v>150</v>
      </c>
      <c r="F22" s="89">
        <f>'[2]Detailed Capital Prog'!F22*1.025</f>
        <v>153.75</v>
      </c>
      <c r="G22" s="89">
        <f>'[2]Detailed Capital Prog'!G22*1.0506</f>
        <v>157.59</v>
      </c>
      <c r="H22" s="89">
        <f>'[2]Detailed Capital Prog'!H22*1.0769</f>
        <v>161.535</v>
      </c>
      <c r="I22" s="90">
        <f>'[2]Detailed Capital Prog'!I22*1.1038</f>
        <v>165.57</v>
      </c>
      <c r="J22" s="98">
        <v>150</v>
      </c>
      <c r="K22" s="98">
        <v>150</v>
      </c>
      <c r="L22" s="98">
        <v>150</v>
      </c>
      <c r="M22" s="99">
        <v>5000</v>
      </c>
      <c r="N22" s="100">
        <v>5000</v>
      </c>
      <c r="O22" s="101">
        <v>5000</v>
      </c>
      <c r="P22" s="102">
        <v>0</v>
      </c>
      <c r="Q22" s="54"/>
      <c r="R22" s="95">
        <f>SUM(D22:P22)</f>
        <v>16371.445</v>
      </c>
      <c r="S22" s="54"/>
      <c r="T22" s="54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</row>
    <row r="23" spans="1:34" ht="6" customHeight="1" x14ac:dyDescent="0.25">
      <c r="A23" s="86"/>
      <c r="B23" s="86"/>
      <c r="C23" s="87"/>
      <c r="D23" s="103"/>
      <c r="E23" s="103"/>
      <c r="F23" s="103"/>
      <c r="G23" s="103"/>
      <c r="H23" s="103"/>
      <c r="I23" s="98"/>
      <c r="J23" s="98"/>
      <c r="K23" s="98"/>
      <c r="L23" s="98"/>
      <c r="M23" s="99"/>
      <c r="N23" s="100"/>
      <c r="O23" s="101"/>
      <c r="P23" s="102"/>
      <c r="Q23" s="54"/>
      <c r="R23" s="95"/>
      <c r="S23" s="54"/>
      <c r="T23" s="54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</row>
    <row r="24" spans="1:34" ht="15.75" x14ac:dyDescent="0.25">
      <c r="A24" s="104" t="s">
        <v>97</v>
      </c>
      <c r="B24" s="86" t="s">
        <v>96</v>
      </c>
      <c r="C24" s="105"/>
      <c r="D24" s="106">
        <v>0</v>
      </c>
      <c r="E24" s="89">
        <f>'[2]Detailed Capital Prog'!E24</f>
        <v>0</v>
      </c>
      <c r="F24" s="89">
        <f>'[2]Detailed Capital Prog'!F24*1.025</f>
        <v>82</v>
      </c>
      <c r="G24" s="89">
        <f>'[2]Detailed Capital Prog'!G24*1.0506</f>
        <v>0</v>
      </c>
      <c r="H24" s="89">
        <f>'[2]Detailed Capital Prog'!H24*1.0769</f>
        <v>0</v>
      </c>
      <c r="I24" s="90">
        <f>'[2]Detailed Capital Prog'!I24*1.1038</f>
        <v>0</v>
      </c>
      <c r="J24" s="107">
        <v>0</v>
      </c>
      <c r="K24" s="107">
        <v>0</v>
      </c>
      <c r="L24" s="107">
        <v>0</v>
      </c>
      <c r="M24" s="108">
        <v>1000</v>
      </c>
      <c r="N24" s="109">
        <v>1000</v>
      </c>
      <c r="O24" s="110">
        <v>1000</v>
      </c>
      <c r="P24" s="111">
        <v>1000</v>
      </c>
      <c r="Q24" s="54"/>
      <c r="R24" s="95">
        <f>SUM(D24:P24)</f>
        <v>4082</v>
      </c>
      <c r="S24" s="54"/>
      <c r="T24" s="54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</row>
    <row r="25" spans="1:34" ht="6" customHeight="1" x14ac:dyDescent="0.25">
      <c r="A25" s="104"/>
      <c r="B25" s="104"/>
      <c r="C25" s="105"/>
      <c r="D25" s="106"/>
      <c r="E25" s="112"/>
      <c r="F25" s="106"/>
      <c r="G25" s="106"/>
      <c r="H25" s="106"/>
      <c r="I25" s="107"/>
      <c r="J25" s="107"/>
      <c r="K25" s="107"/>
      <c r="L25" s="107"/>
      <c r="M25" s="108"/>
      <c r="N25" s="109"/>
      <c r="O25" s="110"/>
      <c r="P25" s="111"/>
      <c r="Q25" s="54"/>
      <c r="R25" s="95"/>
      <c r="S25" s="54"/>
      <c r="T25" s="54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</row>
    <row r="26" spans="1:34" ht="15.75" x14ac:dyDescent="0.25">
      <c r="A26" s="104" t="s">
        <v>98</v>
      </c>
      <c r="B26" s="86" t="s">
        <v>96</v>
      </c>
      <c r="C26" s="105">
        <v>300</v>
      </c>
      <c r="D26" s="97">
        <v>299</v>
      </c>
      <c r="E26" s="89">
        <f>'[2]Detailed Capital Prog'!E26</f>
        <v>250</v>
      </c>
      <c r="F26" s="89">
        <f>'[2]Detailed Capital Prog'!F26*1.025</f>
        <v>256.25</v>
      </c>
      <c r="G26" s="89">
        <f>'[2]Detailed Capital Prog'!G26*1.0506</f>
        <v>262.64999999999998</v>
      </c>
      <c r="H26" s="89">
        <f>'[2]Detailed Capital Prog'!H26*1.0769</f>
        <v>269.22499999999997</v>
      </c>
      <c r="I26" s="90">
        <f>'[2]Detailed Capital Prog'!I26*1.1038</f>
        <v>275.95</v>
      </c>
      <c r="J26" s="98">
        <v>250</v>
      </c>
      <c r="K26" s="98">
        <v>250</v>
      </c>
      <c r="L26" s="98">
        <v>250</v>
      </c>
      <c r="M26" s="99">
        <v>1500</v>
      </c>
      <c r="N26" s="100">
        <v>1500</v>
      </c>
      <c r="O26" s="101">
        <v>875</v>
      </c>
      <c r="P26" s="102">
        <v>875</v>
      </c>
      <c r="Q26" s="54"/>
      <c r="R26" s="95">
        <f>SUM(D26:P26)</f>
        <v>7113.0749999999998</v>
      </c>
      <c r="S26" s="54"/>
      <c r="T26" s="54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</row>
    <row r="27" spans="1:34" ht="6" customHeight="1" x14ac:dyDescent="0.25">
      <c r="A27" s="104"/>
      <c r="B27" s="104"/>
      <c r="C27" s="105"/>
      <c r="D27" s="103"/>
      <c r="E27" s="103"/>
      <c r="F27" s="103"/>
      <c r="G27" s="103"/>
      <c r="H27" s="103"/>
      <c r="I27" s="98"/>
      <c r="J27" s="98"/>
      <c r="K27" s="98"/>
      <c r="L27" s="98"/>
      <c r="M27" s="99"/>
      <c r="N27" s="100"/>
      <c r="O27" s="101"/>
      <c r="P27" s="102"/>
      <c r="Q27" s="54"/>
      <c r="R27" s="95"/>
      <c r="S27" s="54"/>
      <c r="T27" s="54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</row>
    <row r="28" spans="1:34" ht="15.75" x14ac:dyDescent="0.25">
      <c r="A28" s="104" t="s">
        <v>99</v>
      </c>
      <c r="B28" s="86" t="s">
        <v>96</v>
      </c>
      <c r="C28" s="105">
        <v>650</v>
      </c>
      <c r="D28" s="113">
        <v>171</v>
      </c>
      <c r="E28" s="89">
        <f>'[2]Detailed Capital Prog'!E28</f>
        <v>200</v>
      </c>
      <c r="F28" s="89">
        <f>'[2]Detailed Capital Prog'!F28*1.025</f>
        <v>204.99999999999997</v>
      </c>
      <c r="G28" s="89">
        <f>'[2]Detailed Capital Prog'!G28*1.0506</f>
        <v>210.12</v>
      </c>
      <c r="H28" s="89">
        <f>'[2]Detailed Capital Prog'!H28*1.0769</f>
        <v>215.38</v>
      </c>
      <c r="I28" s="90">
        <f>'[2]Detailed Capital Prog'!I28*1.1038</f>
        <v>220.76</v>
      </c>
      <c r="J28" s="107">
        <v>200</v>
      </c>
      <c r="K28" s="107">
        <v>200</v>
      </c>
      <c r="L28" s="107">
        <v>200</v>
      </c>
      <c r="M28" s="108">
        <v>1000</v>
      </c>
      <c r="N28" s="109">
        <v>1000</v>
      </c>
      <c r="O28" s="110">
        <v>1000</v>
      </c>
      <c r="P28" s="111">
        <v>1000</v>
      </c>
      <c r="Q28" s="54"/>
      <c r="R28" s="95">
        <f>SUM(D28:P28)</f>
        <v>5822.26</v>
      </c>
      <c r="S28" s="54"/>
      <c r="T28" s="54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ht="6" customHeight="1" x14ac:dyDescent="0.25">
      <c r="A29" s="104"/>
      <c r="B29" s="104"/>
      <c r="C29" s="114"/>
      <c r="D29" s="106"/>
      <c r="E29" s="112"/>
      <c r="F29" s="106"/>
      <c r="G29" s="106"/>
      <c r="H29" s="106"/>
      <c r="I29" s="107"/>
      <c r="J29" s="107"/>
      <c r="K29" s="107"/>
      <c r="L29" s="107"/>
      <c r="M29" s="108"/>
      <c r="N29" s="109"/>
      <c r="O29" s="110"/>
      <c r="P29" s="111"/>
      <c r="Q29" s="54"/>
      <c r="R29" s="95"/>
      <c r="S29" s="54"/>
      <c r="T29" s="54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ht="15.75" x14ac:dyDescent="0.25">
      <c r="A30" s="104" t="s">
        <v>100</v>
      </c>
      <c r="B30" s="86" t="s">
        <v>96</v>
      </c>
      <c r="C30" s="114"/>
      <c r="D30" s="113">
        <v>40</v>
      </c>
      <c r="E30" s="89">
        <f>'[2]Detailed Capital Prog'!E30</f>
        <v>150</v>
      </c>
      <c r="F30" s="89">
        <f>'[2]Detailed Capital Prog'!F30*1.025</f>
        <v>153.75</v>
      </c>
      <c r="G30" s="89">
        <f>'[2]Detailed Capital Prog'!G30*1.0506</f>
        <v>157.59</v>
      </c>
      <c r="H30" s="89">
        <f>'[2]Detailed Capital Prog'!H30*1.0769</f>
        <v>161.535</v>
      </c>
      <c r="I30" s="90">
        <f>'[2]Detailed Capital Prog'!I30*1.1038</f>
        <v>165.57</v>
      </c>
      <c r="J30" s="107">
        <v>150</v>
      </c>
      <c r="K30" s="107">
        <v>150</v>
      </c>
      <c r="L30" s="107">
        <v>150</v>
      </c>
      <c r="M30" s="108">
        <v>1000</v>
      </c>
      <c r="N30" s="109">
        <v>250</v>
      </c>
      <c r="O30" s="110">
        <v>250</v>
      </c>
      <c r="P30" s="111">
        <v>250</v>
      </c>
      <c r="Q30" s="54"/>
      <c r="R30" s="95">
        <f t="shared" ref="R30:R40" si="0">SUM(D30:P30)</f>
        <v>3028.4449999999997</v>
      </c>
      <c r="S30" s="54"/>
      <c r="T30" s="54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117" customFormat="1" ht="15.75" x14ac:dyDescent="0.25">
      <c r="A31" s="104" t="s">
        <v>101</v>
      </c>
      <c r="B31" s="86" t="s">
        <v>96</v>
      </c>
      <c r="C31" s="115"/>
      <c r="D31" s="113">
        <v>7</v>
      </c>
      <c r="E31" s="89">
        <f>'[2]Detailed Capital Prog'!E31</f>
        <v>540</v>
      </c>
      <c r="F31" s="89">
        <f>'[2]Detailed Capital Prog'!F31*1.025</f>
        <v>134.27499999999998</v>
      </c>
      <c r="G31" s="89">
        <f>'[2]Detailed Capital Prog'!G31*1.0506</f>
        <v>5288.7204000000002</v>
      </c>
      <c r="H31" s="89">
        <f>'[2]Detailed Capital Prog'!H31*1.0769</f>
        <v>5424.3453</v>
      </c>
      <c r="I31" s="90">
        <f>'[2]Detailed Capital Prog'!I31*1.1038</f>
        <v>5541.0759999999991</v>
      </c>
      <c r="J31" s="107">
        <v>0</v>
      </c>
      <c r="K31" s="107">
        <v>0</v>
      </c>
      <c r="L31" s="107">
        <v>0</v>
      </c>
      <c r="M31" s="108">
        <v>0</v>
      </c>
      <c r="N31" s="109">
        <v>0</v>
      </c>
      <c r="O31" s="110">
        <v>0</v>
      </c>
      <c r="P31" s="116">
        <v>0</v>
      </c>
      <c r="R31" s="95">
        <f t="shared" si="0"/>
        <v>16935.416700000002</v>
      </c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</row>
    <row r="32" spans="1:34" ht="15.75" x14ac:dyDescent="0.25">
      <c r="A32" s="104" t="s">
        <v>102</v>
      </c>
      <c r="B32" s="86" t="s">
        <v>96</v>
      </c>
      <c r="C32" s="114"/>
      <c r="D32" s="106">
        <v>0</v>
      </c>
      <c r="E32" s="89">
        <f>'[2]Detailed Capital Prog'!E32</f>
        <v>166</v>
      </c>
      <c r="F32" s="89">
        <f>'[2]Detailed Capital Prog'!F32*1.025</f>
        <v>102.49999999999999</v>
      </c>
      <c r="G32" s="89">
        <f>'[2]Detailed Capital Prog'!G32*1.0506</f>
        <v>105.06</v>
      </c>
      <c r="H32" s="89">
        <f>'[2]Detailed Capital Prog'!H32*1.0769</f>
        <v>107.69</v>
      </c>
      <c r="I32" s="90">
        <f>'[2]Detailed Capital Prog'!I32*1.1038</f>
        <v>110.38</v>
      </c>
      <c r="J32" s="107">
        <v>100</v>
      </c>
      <c r="K32" s="107">
        <v>100</v>
      </c>
      <c r="L32" s="107">
        <v>100</v>
      </c>
      <c r="M32" s="108">
        <v>0</v>
      </c>
      <c r="N32" s="109">
        <v>0</v>
      </c>
      <c r="O32" s="110">
        <v>0</v>
      </c>
      <c r="P32" s="111">
        <v>0</v>
      </c>
      <c r="Q32" s="54"/>
      <c r="R32" s="95">
        <f t="shared" si="0"/>
        <v>891.63</v>
      </c>
      <c r="S32" s="54"/>
      <c r="T32" s="54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255" ht="15.75" x14ac:dyDescent="0.25">
      <c r="A33" s="104" t="s">
        <v>103</v>
      </c>
      <c r="B33" s="86" t="s">
        <v>96</v>
      </c>
      <c r="C33" s="114"/>
      <c r="D33" s="113">
        <v>65</v>
      </c>
      <c r="E33" s="89">
        <f>'[2]Detailed Capital Prog'!E33</f>
        <v>0</v>
      </c>
      <c r="F33" s="89">
        <f>'[2]Detailed Capital Prog'!F33*1.025</f>
        <v>0</v>
      </c>
      <c r="G33" s="89">
        <f>'[2]Detailed Capital Prog'!G33*1.0506</f>
        <v>0</v>
      </c>
      <c r="H33" s="89">
        <f>'[2]Detailed Capital Prog'!H33*1.0769</f>
        <v>0</v>
      </c>
      <c r="I33" s="90">
        <f>'[2]Detailed Capital Prog'!I33*1.1038</f>
        <v>0</v>
      </c>
      <c r="J33" s="107">
        <v>0</v>
      </c>
      <c r="K33" s="107">
        <v>0</v>
      </c>
      <c r="L33" s="107">
        <v>0</v>
      </c>
      <c r="M33" s="108">
        <v>0</v>
      </c>
      <c r="N33" s="109">
        <v>0</v>
      </c>
      <c r="O33" s="110">
        <v>0</v>
      </c>
      <c r="P33" s="111">
        <v>0</v>
      </c>
      <c r="Q33" s="54"/>
      <c r="R33" s="95">
        <f t="shared" si="0"/>
        <v>65</v>
      </c>
      <c r="S33" s="54"/>
      <c r="T33" s="54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</row>
    <row r="34" spans="1:255" ht="15.75" x14ac:dyDescent="0.25">
      <c r="A34" s="104" t="s">
        <v>104</v>
      </c>
      <c r="B34" s="86" t="s">
        <v>96</v>
      </c>
      <c r="C34" s="114"/>
      <c r="D34" s="119">
        <v>139</v>
      </c>
      <c r="E34" s="89">
        <f>'[2]Detailed Capital Prog'!E34</f>
        <v>210</v>
      </c>
      <c r="F34" s="89">
        <f>'[2]Detailed Capital Prog'!F34*1.025</f>
        <v>215.24999999999997</v>
      </c>
      <c r="G34" s="89">
        <f>'[2]Detailed Capital Prog'!G34*1.0506</f>
        <v>220.626</v>
      </c>
      <c r="H34" s="89">
        <f>'[2]Detailed Capital Prog'!H34*1.0769</f>
        <v>226.149</v>
      </c>
      <c r="I34" s="90">
        <f>'[2]Detailed Capital Prog'!I34*1.1038</f>
        <v>231.79799999999997</v>
      </c>
      <c r="J34" s="107">
        <v>210</v>
      </c>
      <c r="K34" s="107">
        <v>210</v>
      </c>
      <c r="L34" s="107">
        <v>210</v>
      </c>
      <c r="M34" s="108">
        <v>0</v>
      </c>
      <c r="N34" s="109">
        <v>0</v>
      </c>
      <c r="O34" s="110">
        <v>0</v>
      </c>
      <c r="P34" s="111">
        <v>0</v>
      </c>
      <c r="Q34" s="54"/>
      <c r="R34" s="95">
        <f t="shared" si="0"/>
        <v>1872.8229999999999</v>
      </c>
      <c r="S34" s="54"/>
      <c r="T34" s="54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</row>
    <row r="35" spans="1:255" ht="15.75" x14ac:dyDescent="0.25">
      <c r="A35" s="104" t="s">
        <v>105</v>
      </c>
      <c r="B35" s="86" t="s">
        <v>96</v>
      </c>
      <c r="C35" s="114"/>
      <c r="D35" s="113">
        <v>0</v>
      </c>
      <c r="E35" s="89">
        <f>'[2]Detailed Capital Prog'!E35</f>
        <v>250</v>
      </c>
      <c r="F35" s="89">
        <f>'[2]Detailed Capital Prog'!F35*1.025</f>
        <v>256.25</v>
      </c>
      <c r="G35" s="89">
        <f>'[2]Detailed Capital Prog'!G35*1.0506</f>
        <v>262.64999999999998</v>
      </c>
      <c r="H35" s="89">
        <f>'[2]Detailed Capital Prog'!H35*1.0769</f>
        <v>269.22499999999997</v>
      </c>
      <c r="I35" s="90">
        <f>'[2]Detailed Capital Prog'!I35*1.1038</f>
        <v>275.95</v>
      </c>
      <c r="J35" s="107">
        <v>250</v>
      </c>
      <c r="K35" s="107">
        <v>250</v>
      </c>
      <c r="L35" s="107">
        <v>250</v>
      </c>
      <c r="M35" s="108">
        <v>0</v>
      </c>
      <c r="N35" s="109">
        <v>0</v>
      </c>
      <c r="O35" s="110">
        <v>0</v>
      </c>
      <c r="P35" s="111">
        <v>0</v>
      </c>
      <c r="Q35" s="54"/>
      <c r="R35" s="95">
        <f t="shared" si="0"/>
        <v>2064.0749999999998</v>
      </c>
      <c r="S35" s="54"/>
      <c r="T35" s="54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</row>
    <row r="36" spans="1:255" ht="15.75" x14ac:dyDescent="0.25">
      <c r="A36" s="104" t="s">
        <v>106</v>
      </c>
      <c r="B36" s="86" t="s">
        <v>96</v>
      </c>
      <c r="C36" s="114"/>
      <c r="D36" s="113">
        <v>88</v>
      </c>
      <c r="E36" s="89">
        <f>'[2]Detailed Capital Prog'!E36</f>
        <v>160</v>
      </c>
      <c r="F36" s="89">
        <f>'[2]Detailed Capital Prog'!F36*1.025</f>
        <v>92.249999999999986</v>
      </c>
      <c r="G36" s="89">
        <f>'[2]Detailed Capital Prog'!G36*1.0506</f>
        <v>94.554000000000002</v>
      </c>
      <c r="H36" s="89">
        <f>'[2]Detailed Capital Prog'!H36*1.0769</f>
        <v>96.920999999999992</v>
      </c>
      <c r="I36" s="90">
        <f>'[2]Detailed Capital Prog'!I36*1.1038</f>
        <v>99.341999999999985</v>
      </c>
      <c r="J36" s="107">
        <v>90</v>
      </c>
      <c r="K36" s="107">
        <v>90</v>
      </c>
      <c r="L36" s="107">
        <v>90</v>
      </c>
      <c r="M36" s="108">
        <v>0</v>
      </c>
      <c r="N36" s="109">
        <v>0</v>
      </c>
      <c r="O36" s="110">
        <v>0</v>
      </c>
      <c r="P36" s="111">
        <v>0</v>
      </c>
      <c r="Q36" s="54"/>
      <c r="R36" s="95">
        <f t="shared" si="0"/>
        <v>901.06699999999989</v>
      </c>
      <c r="S36" s="54"/>
      <c r="T36" s="54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</row>
    <row r="37" spans="1:255" ht="15.75" x14ac:dyDescent="0.25">
      <c r="A37" s="104" t="s">
        <v>107</v>
      </c>
      <c r="B37" s="86" t="s">
        <v>96</v>
      </c>
      <c r="C37" s="114"/>
      <c r="D37" s="113">
        <v>92</v>
      </c>
      <c r="E37" s="89">
        <f>'[2]Detailed Capital Prog'!E37</f>
        <v>125</v>
      </c>
      <c r="F37" s="89">
        <f>'[2]Detailed Capital Prog'!F37*1.025</f>
        <v>128.125</v>
      </c>
      <c r="G37" s="89">
        <f>'[2]Detailed Capital Prog'!G37*1.0506</f>
        <v>131.32499999999999</v>
      </c>
      <c r="H37" s="89">
        <f>'[2]Detailed Capital Prog'!H37*1.0769</f>
        <v>134.61249999999998</v>
      </c>
      <c r="I37" s="90">
        <f>'[2]Detailed Capital Prog'!I37*1.1038</f>
        <v>137.97499999999999</v>
      </c>
      <c r="J37" s="107">
        <v>125</v>
      </c>
      <c r="K37" s="107">
        <v>125</v>
      </c>
      <c r="L37" s="107">
        <v>125</v>
      </c>
      <c r="M37" s="108">
        <v>500</v>
      </c>
      <c r="N37" s="109">
        <v>500</v>
      </c>
      <c r="O37" s="110">
        <v>500</v>
      </c>
      <c r="P37" s="111">
        <v>500</v>
      </c>
      <c r="Q37" s="54"/>
      <c r="R37" s="95">
        <f t="shared" si="0"/>
        <v>3124.0374999999999</v>
      </c>
      <c r="S37" s="54"/>
      <c r="T37" s="54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</row>
    <row r="38" spans="1:255" ht="15.75" x14ac:dyDescent="0.25">
      <c r="A38" s="104" t="s">
        <v>108</v>
      </c>
      <c r="B38" s="86" t="s">
        <v>96</v>
      </c>
      <c r="C38" s="114"/>
      <c r="D38" s="113">
        <v>1</v>
      </c>
      <c r="E38" s="89">
        <f>'[2]Detailed Capital Prog'!E38</f>
        <v>0</v>
      </c>
      <c r="F38" s="89">
        <f>'[2]Detailed Capital Prog'!F38*1.025</f>
        <v>112.74999999999999</v>
      </c>
      <c r="G38" s="89">
        <f>'[2]Detailed Capital Prog'!G38*1.0506</f>
        <v>42.024000000000001</v>
      </c>
      <c r="H38" s="89">
        <f>'[2]Detailed Capital Prog'!H38*1.0769</f>
        <v>0</v>
      </c>
      <c r="I38" s="90">
        <f>'[2]Detailed Capital Prog'!I38*1.1038</f>
        <v>0</v>
      </c>
      <c r="J38" s="107">
        <v>0</v>
      </c>
      <c r="K38" s="107">
        <v>0</v>
      </c>
      <c r="L38" s="107">
        <v>0</v>
      </c>
      <c r="M38" s="108">
        <v>0</v>
      </c>
      <c r="N38" s="109">
        <v>0</v>
      </c>
      <c r="O38" s="110">
        <v>0</v>
      </c>
      <c r="P38" s="111">
        <v>0</v>
      </c>
      <c r="Q38" s="54"/>
      <c r="R38" s="95">
        <f t="shared" si="0"/>
        <v>155.774</v>
      </c>
      <c r="S38" s="54"/>
      <c r="T38" s="54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</row>
    <row r="39" spans="1:255" ht="15.75" x14ac:dyDescent="0.25">
      <c r="A39" s="104" t="s">
        <v>109</v>
      </c>
      <c r="B39" s="104" t="s">
        <v>110</v>
      </c>
      <c r="C39" s="114"/>
      <c r="D39" s="106">
        <v>0</v>
      </c>
      <c r="E39" s="89">
        <f>'[2]Detailed Capital Prog'!E39</f>
        <v>500</v>
      </c>
      <c r="F39" s="89">
        <f>'[2]Detailed Capital Prog'!F39*1.025</f>
        <v>1025</v>
      </c>
      <c r="G39" s="89">
        <f>'[2]Detailed Capital Prog'!G39*1.0506</f>
        <v>1050.5999999999999</v>
      </c>
      <c r="H39" s="89">
        <f>'[2]Detailed Capital Prog'!H39*1.0769</f>
        <v>1076.8999999999999</v>
      </c>
      <c r="I39" s="90">
        <f>'[2]Detailed Capital Prog'!I39*1.1038</f>
        <v>1103.8</v>
      </c>
      <c r="J39" s="107">
        <v>1000</v>
      </c>
      <c r="K39" s="107">
        <v>1000</v>
      </c>
      <c r="L39" s="107">
        <v>1000</v>
      </c>
      <c r="M39" s="108">
        <v>5000</v>
      </c>
      <c r="N39" s="109">
        <v>5000</v>
      </c>
      <c r="O39" s="110">
        <v>5000</v>
      </c>
      <c r="P39" s="111">
        <v>2500</v>
      </c>
      <c r="Q39" s="54"/>
      <c r="R39" s="95">
        <f t="shared" si="0"/>
        <v>25256.3</v>
      </c>
      <c r="S39" s="54"/>
      <c r="T39" s="54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</row>
    <row r="40" spans="1:255" s="120" customFormat="1" ht="15.75" x14ac:dyDescent="0.25">
      <c r="A40" s="104" t="s">
        <v>111</v>
      </c>
      <c r="B40" s="104" t="s">
        <v>110</v>
      </c>
      <c r="C40" s="115"/>
      <c r="D40" s="106">
        <v>0</v>
      </c>
      <c r="E40" s="89">
        <f>'[2]Detailed Capital Prog'!E40</f>
        <v>1500</v>
      </c>
      <c r="F40" s="89">
        <f>'[2]Detailed Capital Prog'!F40*1.025</f>
        <v>0</v>
      </c>
      <c r="G40" s="89">
        <f>'[2]Detailed Capital Prog'!G40*1.0506</f>
        <v>0</v>
      </c>
      <c r="H40" s="89">
        <f>'[2]Detailed Capital Prog'!H40*1.0769</f>
        <v>0</v>
      </c>
      <c r="I40" s="90">
        <f>'[2]Detailed Capital Prog'!I40*1.1038</f>
        <v>0</v>
      </c>
      <c r="J40" s="107">
        <v>0</v>
      </c>
      <c r="K40" s="107">
        <v>0</v>
      </c>
      <c r="L40" s="107">
        <v>0</v>
      </c>
      <c r="M40" s="108">
        <v>0</v>
      </c>
      <c r="N40" s="109">
        <v>0</v>
      </c>
      <c r="O40" s="110">
        <v>0</v>
      </c>
      <c r="P40" s="116">
        <v>0</v>
      </c>
      <c r="Q40" s="54"/>
      <c r="R40" s="95">
        <f t="shared" si="0"/>
        <v>1500</v>
      </c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</row>
    <row r="41" spans="1:255" ht="15.75" x14ac:dyDescent="0.25">
      <c r="A41" s="104"/>
      <c r="B41" s="104"/>
      <c r="C41" s="114"/>
      <c r="D41" s="106"/>
      <c r="E41" s="112"/>
      <c r="F41" s="106"/>
      <c r="G41" s="106"/>
      <c r="H41" s="106"/>
      <c r="I41" s="107"/>
      <c r="J41" s="107"/>
      <c r="K41" s="107"/>
      <c r="L41" s="107"/>
      <c r="M41" s="108"/>
      <c r="N41" s="109"/>
      <c r="O41" s="110"/>
      <c r="P41" s="111"/>
      <c r="Q41" s="54"/>
      <c r="R41" s="95"/>
      <c r="S41" s="54"/>
      <c r="T41" s="54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ht="15.75" x14ac:dyDescent="0.25">
      <c r="A42" s="121" t="s">
        <v>112</v>
      </c>
      <c r="B42" s="121"/>
      <c r="C42" s="114"/>
      <c r="D42" s="106"/>
      <c r="E42" s="112"/>
      <c r="F42" s="106"/>
      <c r="G42" s="106"/>
      <c r="H42" s="106"/>
      <c r="I42" s="107"/>
      <c r="J42" s="107"/>
      <c r="K42" s="107"/>
      <c r="L42" s="107"/>
      <c r="M42" s="108"/>
      <c r="N42" s="109"/>
      <c r="O42" s="110"/>
      <c r="P42" s="111"/>
      <c r="Q42" s="54"/>
      <c r="R42" s="95"/>
      <c r="S42" s="54"/>
      <c r="T42" s="54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255" ht="15.75" x14ac:dyDescent="0.25">
      <c r="A43" s="104" t="s">
        <v>113</v>
      </c>
      <c r="B43" s="86" t="s">
        <v>96</v>
      </c>
      <c r="C43" s="114"/>
      <c r="D43" s="106">
        <v>0</v>
      </c>
      <c r="E43" s="89">
        <f>'[2]Detailed Capital Prog'!E43</f>
        <v>0</v>
      </c>
      <c r="F43" s="89">
        <f>'[2]Detailed Capital Prog'!F43*1.025</f>
        <v>1881.8999999999999</v>
      </c>
      <c r="G43" s="89">
        <f>'[2]Detailed Capital Prog'!G43*1.0506</f>
        <v>1786.02</v>
      </c>
      <c r="H43" s="89">
        <f>'[2]Detailed Capital Prog'!H43*1.0769</f>
        <v>0</v>
      </c>
      <c r="I43" s="90">
        <f>'[2]Detailed Capital Prog'!I43*1.1038</f>
        <v>0</v>
      </c>
      <c r="J43" s="107">
        <v>0</v>
      </c>
      <c r="K43" s="107">
        <v>0</v>
      </c>
      <c r="L43" s="107">
        <v>0</v>
      </c>
      <c r="M43" s="108">
        <v>0</v>
      </c>
      <c r="N43" s="109">
        <v>0</v>
      </c>
      <c r="O43" s="110">
        <v>0</v>
      </c>
      <c r="P43" s="111">
        <v>0</v>
      </c>
      <c r="Q43" s="54"/>
      <c r="R43" s="95">
        <f>SUM(D43:P43)</f>
        <v>3667.92</v>
      </c>
      <c r="S43" s="54"/>
      <c r="T43" s="54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</row>
    <row r="44" spans="1:255" ht="15.75" x14ac:dyDescent="0.25">
      <c r="A44" s="104" t="s">
        <v>114</v>
      </c>
      <c r="B44" s="86" t="s">
        <v>88</v>
      </c>
      <c r="C44" s="114"/>
      <c r="D44" s="113">
        <v>571</v>
      </c>
      <c r="E44" s="89">
        <f>'[2]Detailed Capital Prog'!E44</f>
        <v>752.5</v>
      </c>
      <c r="F44" s="89">
        <f>'[2]Detailed Capital Prog'!F44*1.025</f>
        <v>615</v>
      </c>
      <c r="G44" s="89">
        <f>'[2]Detailed Capital Prog'!G44*1.0769</f>
        <v>646.14</v>
      </c>
      <c r="H44" s="89">
        <f>'[2]Detailed Capital Prog'!H44*1.1038</f>
        <v>662.28</v>
      </c>
      <c r="I44" s="90">
        <f>'[2]Detailed Capital Prog'!I44*1.1314</f>
        <v>678.84</v>
      </c>
      <c r="J44" s="107">
        <v>600</v>
      </c>
      <c r="K44" s="107">
        <v>600</v>
      </c>
      <c r="L44" s="107">
        <v>600</v>
      </c>
      <c r="M44" s="108">
        <v>3500</v>
      </c>
      <c r="N44" s="109">
        <v>3500</v>
      </c>
      <c r="O44" s="110">
        <v>3500</v>
      </c>
      <c r="P44" s="111">
        <v>3500</v>
      </c>
      <c r="Q44" s="54"/>
      <c r="R44" s="95">
        <f>SUM(D44:P44)</f>
        <v>19725.760000000002</v>
      </c>
      <c r="S44" s="54"/>
      <c r="T44" s="54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</row>
    <row r="45" spans="1:255" ht="15.75" x14ac:dyDescent="0.25">
      <c r="A45" s="104" t="s">
        <v>115</v>
      </c>
      <c r="B45" s="86" t="s">
        <v>96</v>
      </c>
      <c r="C45" s="114"/>
      <c r="D45" s="113">
        <v>111</v>
      </c>
      <c r="E45" s="89">
        <f>'[2]Detailed Capital Prog'!E45</f>
        <v>250</v>
      </c>
      <c r="F45" s="89">
        <f>'[2]Detailed Capital Prog'!F45*1.025</f>
        <v>307.5</v>
      </c>
      <c r="G45" s="89">
        <f>'[2]Detailed Capital Prog'!G45*1.0506</f>
        <v>315.18</v>
      </c>
      <c r="H45" s="89">
        <f>'[2]Detailed Capital Prog'!H45*1.0769</f>
        <v>323.07</v>
      </c>
      <c r="I45" s="90">
        <f>'[2]Detailed Capital Prog'!I45*1.1038</f>
        <v>331.14</v>
      </c>
      <c r="J45" s="107">
        <v>300</v>
      </c>
      <c r="K45" s="107">
        <v>300</v>
      </c>
      <c r="L45" s="107">
        <v>300</v>
      </c>
      <c r="M45" s="108">
        <v>0</v>
      </c>
      <c r="N45" s="109">
        <v>0</v>
      </c>
      <c r="O45" s="110">
        <v>0</v>
      </c>
      <c r="P45" s="111">
        <v>0</v>
      </c>
      <c r="Q45" s="54"/>
      <c r="R45" s="95">
        <f>SUM(D45:P45)</f>
        <v>2537.89</v>
      </c>
      <c r="S45" s="54"/>
      <c r="T45" s="54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</row>
    <row r="46" spans="1:255" ht="15.75" x14ac:dyDescent="0.25">
      <c r="A46" s="104"/>
      <c r="B46" s="86"/>
      <c r="C46" s="114"/>
      <c r="D46" s="106"/>
      <c r="E46" s="112"/>
      <c r="F46" s="106"/>
      <c r="G46" s="106"/>
      <c r="H46" s="106"/>
      <c r="I46" s="107"/>
      <c r="J46" s="107"/>
      <c r="K46" s="107"/>
      <c r="L46" s="107"/>
      <c r="M46" s="108"/>
      <c r="N46" s="109"/>
      <c r="O46" s="110"/>
      <c r="P46" s="111"/>
      <c r="Q46" s="54"/>
      <c r="R46" s="95"/>
      <c r="S46" s="54"/>
      <c r="T46" s="54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</row>
    <row r="47" spans="1:255" ht="15.75" x14ac:dyDescent="0.25">
      <c r="A47" s="121" t="s">
        <v>116</v>
      </c>
      <c r="B47" s="86"/>
      <c r="C47" s="114"/>
      <c r="D47" s="106"/>
      <c r="E47" s="112"/>
      <c r="F47" s="106"/>
      <c r="G47" s="106"/>
      <c r="H47" s="106"/>
      <c r="I47" s="107"/>
      <c r="J47" s="107"/>
      <c r="K47" s="107"/>
      <c r="L47" s="107"/>
      <c r="M47" s="108"/>
      <c r="N47" s="109"/>
      <c r="O47" s="110"/>
      <c r="P47" s="111"/>
      <c r="Q47" s="54"/>
      <c r="R47" s="95"/>
      <c r="S47" s="54"/>
      <c r="T47" s="54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</row>
    <row r="48" spans="1:255" ht="15.75" x14ac:dyDescent="0.25">
      <c r="A48" s="104" t="s">
        <v>117</v>
      </c>
      <c r="B48" s="86" t="s">
        <v>96</v>
      </c>
      <c r="C48" s="114"/>
      <c r="D48" s="113">
        <f>([1]NewBuild!AA12+[1]NewBuild!AA23+[1]NewBuild!AA34+[1]NewBuild!AA67+[1]NewBuild!AA89)/1000</f>
        <v>727.00699999999995</v>
      </c>
      <c r="E48" s="89">
        <f>'[2]Detailed Capital Prog'!E48</f>
        <v>3936.6570000000002</v>
      </c>
      <c r="F48" s="89">
        <f>'[2]Detailed Capital Prog'!F48*1.025</f>
        <v>10438.244325</v>
      </c>
      <c r="G48" s="89">
        <f>'[2]Detailed Capital Prog'!G48*1.0506</f>
        <v>1628.0654417999999</v>
      </c>
      <c r="H48" s="89">
        <f>'[2]Detailed Capital Prog'!H48*1.0769</f>
        <v>225.15502129999999</v>
      </c>
      <c r="I48" s="90">
        <f>'[2]Detailed Capital Prog'!I48*1.1038</f>
        <v>0</v>
      </c>
      <c r="J48" s="107">
        <v>0</v>
      </c>
      <c r="K48" s="107">
        <v>0</v>
      </c>
      <c r="L48" s="107">
        <v>0</v>
      </c>
      <c r="M48" s="108">
        <v>0</v>
      </c>
      <c r="N48" s="109">
        <v>0</v>
      </c>
      <c r="O48" s="110">
        <v>0</v>
      </c>
      <c r="P48" s="111">
        <v>0</v>
      </c>
      <c r="Q48" s="54"/>
      <c r="R48" s="95">
        <f>SUM(D48:P48)</f>
        <v>16955.128788100003</v>
      </c>
      <c r="S48" s="54"/>
      <c r="T48" s="54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</row>
    <row r="49" spans="1:34" ht="15.75" x14ac:dyDescent="0.25">
      <c r="A49" s="104" t="s">
        <v>118</v>
      </c>
      <c r="B49" s="86" t="s">
        <v>96</v>
      </c>
      <c r="C49" s="114"/>
      <c r="D49" s="106">
        <f>-[1]NewBuild!C2602/1000</f>
        <v>0</v>
      </c>
      <c r="E49" s="89">
        <f>'[2]Detailed Capital Prog'!E49</f>
        <v>0</v>
      </c>
      <c r="F49" s="89">
        <f>'[2]Detailed Capital Prog'!F49*1.025</f>
        <v>6.6189374999999986</v>
      </c>
      <c r="G49" s="89">
        <f>'[2]Detailed Capital Prog'!G49*1.0506</f>
        <v>13.024682175000001</v>
      </c>
      <c r="H49" s="89">
        <f>'[2]Detailed Capital Prog'!H49*1.0769</f>
        <v>18.787196927812499</v>
      </c>
      <c r="I49" s="90">
        <f>'[2]Detailed Capital Prog'!I49*1.1038</f>
        <v>25.586162042109365</v>
      </c>
      <c r="J49" s="107">
        <f>-[1]NewBuild!J2602/1000</f>
        <v>46.503706070336897</v>
      </c>
      <c r="K49" s="107">
        <f>-[1]NewBuild!K2602/1000</f>
        <v>65.258847876384849</v>
      </c>
      <c r="L49" s="107">
        <f>-[1]NewBuild!L2602/1000</f>
        <v>80.536431525405561</v>
      </c>
      <c r="M49" s="108">
        <f>SUM(-([1]NewBuild!M2602+[1]NewBuild!N2602+[1]NewBuild!O2602+[1]NewBuild!P2602+[1]NewBuild!Q2602)/1000)</f>
        <v>706.73457084380721</v>
      </c>
      <c r="N49" s="109">
        <f>SUM(-([1]NewBuild!R2602+[1]NewBuild!S2602+[1]NewBuild!T2602+[1]NewBuild!U2602+[1]NewBuild!V2602)/1000)</f>
        <v>1350.1630500332531</v>
      </c>
      <c r="O49" s="110">
        <f>SUM(-([1]NewBuild!W2602+[1]NewBuild!X2602+[1]NewBuild!Y2602+[1]NewBuild!Z2602+[1]NewBuild!AA2602)/1000)</f>
        <v>2063.6366775929978</v>
      </c>
      <c r="P49" s="111">
        <f>SUM(-([1]NewBuild!AB2602+[1]NewBuild!AC2602+[1]NewBuild!AD2602+[1]NewBuild!AE2602+[1]NewBuild!AF2602)/1000)</f>
        <v>2885.888654774561</v>
      </c>
      <c r="Q49" s="54"/>
      <c r="R49" s="95">
        <f>SUM(D49:P49)</f>
        <v>7262.7389173616684</v>
      </c>
      <c r="S49" s="54"/>
      <c r="T49" s="54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</row>
    <row r="50" spans="1:34" ht="15.75" x14ac:dyDescent="0.25">
      <c r="A50" s="104" t="s">
        <v>119</v>
      </c>
      <c r="B50" s="86" t="s">
        <v>96</v>
      </c>
      <c r="C50" s="114"/>
      <c r="D50" s="106">
        <f>[1]CapProg!G84/1000</f>
        <v>0</v>
      </c>
      <c r="E50" s="89">
        <f>'[2]Detailed Capital Prog'!E50</f>
        <v>50</v>
      </c>
      <c r="F50" s="89">
        <f>'[2]Detailed Capital Prog'!F50*1.037</f>
        <v>103.69999999999999</v>
      </c>
      <c r="G50" s="89">
        <f>'[2]Detailed Capital Prog'!G50*1.0754</f>
        <v>614.40290500000003</v>
      </c>
      <c r="H50" s="89">
        <f>'[2]Detailed Capital Prog'!H50*1.1152-2</f>
        <v>4814.8666319999993</v>
      </c>
      <c r="I50" s="90">
        <f>'[2]Detailed Capital Prog'!I50*1.1564-2</f>
        <v>5908.7107892000004</v>
      </c>
      <c r="J50" s="107">
        <f>([1]NewBuild!AH45+[1]NewBuild!AH56)/1000</f>
        <v>5590.3069999999998</v>
      </c>
      <c r="K50" s="107">
        <f>([1]NewBuild!AI45+[1]NewBuild!AI56)/1000</f>
        <v>5187.5550000000003</v>
      </c>
      <c r="L50" s="107">
        <f>([1]NewBuild!AJ45+[1]NewBuild!AJ56)/1000</f>
        <v>5032.0990000000002</v>
      </c>
      <c r="M50" s="108">
        <f>(([1]NewBuild!AK45+[1]NewBuild!AK56+[1]NewBuild!AL45+[1]NewBuild!AL56)/1000)+2000</f>
        <v>10125.268</v>
      </c>
      <c r="N50" s="109">
        <v>0</v>
      </c>
      <c r="O50" s="110">
        <v>0</v>
      </c>
      <c r="P50" s="111">
        <v>0</v>
      </c>
      <c r="Q50" s="54"/>
      <c r="R50" s="95">
        <f>SUM(D50:P50)</f>
        <v>37426.909326199995</v>
      </c>
      <c r="S50" s="54"/>
      <c r="T50" s="54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</row>
    <row r="51" spans="1:34" ht="15.75" x14ac:dyDescent="0.25">
      <c r="A51" s="105"/>
      <c r="B51" s="104"/>
      <c r="C51" s="114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54"/>
      <c r="R51" s="123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1:34" ht="16.5" thickBot="1" x14ac:dyDescent="0.3">
      <c r="A52" s="105" t="s">
        <v>84</v>
      </c>
      <c r="B52" s="124"/>
      <c r="C52" s="114"/>
      <c r="D52" s="125">
        <f>SUM(D10:D50)</f>
        <v>7589.7669999999998</v>
      </c>
      <c r="E52" s="125">
        <f t="shared" ref="E52:P52" si="1">SUM(E10:E50)</f>
        <v>14311.156999999999</v>
      </c>
      <c r="F52" s="125">
        <f>SUM(F10:F50)</f>
        <v>21474.3560125</v>
      </c>
      <c r="G52" s="125">
        <f t="shared" si="1"/>
        <v>18070.128872975001</v>
      </c>
      <c r="H52" s="125">
        <f t="shared" si="1"/>
        <v>19139.886388227809</v>
      </c>
      <c r="I52" s="125">
        <f t="shared" si="1"/>
        <v>20112.871315242108</v>
      </c>
      <c r="J52" s="125">
        <f t="shared" si="1"/>
        <v>13340.070706070337</v>
      </c>
      <c r="K52" s="125">
        <f t="shared" si="1"/>
        <v>12956.073847876385</v>
      </c>
      <c r="L52" s="125">
        <f t="shared" si="1"/>
        <v>12815.895431525405</v>
      </c>
      <c r="M52" s="125">
        <f t="shared" si="1"/>
        <v>50722.002570843804</v>
      </c>
      <c r="N52" s="125">
        <f t="shared" si="1"/>
        <v>40490.163050033254</v>
      </c>
      <c r="O52" s="125">
        <f t="shared" si="1"/>
        <v>40578.636677593</v>
      </c>
      <c r="P52" s="125">
        <f t="shared" si="1"/>
        <v>33900.888654774564</v>
      </c>
      <c r="Q52" s="54"/>
      <c r="R52" s="125">
        <f>SUM(R10:R50)</f>
        <v>305501.89752766176</v>
      </c>
      <c r="S52" s="54"/>
      <c r="T52" s="54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</row>
    <row r="53" spans="1:34" ht="6" customHeight="1" thickTop="1" x14ac:dyDescent="0.25">
      <c r="A53" s="114"/>
      <c r="B53" s="115"/>
      <c r="C53" s="114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54"/>
      <c r="R53" s="126"/>
      <c r="S53" s="54"/>
      <c r="T53" s="54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</row>
    <row r="54" spans="1:34" ht="15.75" hidden="1" x14ac:dyDescent="0.25">
      <c r="A54" s="70" t="s">
        <v>120</v>
      </c>
      <c r="B54" s="85"/>
      <c r="C54" s="114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54"/>
      <c r="R54" s="126"/>
      <c r="S54" s="96">
        <f>R52+D45+E45</f>
        <v>305862.89752766176</v>
      </c>
      <c r="T54" s="54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</row>
    <row r="55" spans="1:34" ht="6" hidden="1" customHeight="1" x14ac:dyDescent="0.25">
      <c r="A55" s="54"/>
      <c r="B55" s="117"/>
      <c r="C55" s="114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54"/>
      <c r="R55" s="126"/>
      <c r="S55" s="54"/>
      <c r="T55" s="54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</row>
    <row r="56" spans="1:34" ht="15.75" hidden="1" x14ac:dyDescent="0.25">
      <c r="A56" s="87" t="s">
        <v>121</v>
      </c>
      <c r="B56" s="86"/>
      <c r="C56" s="114"/>
      <c r="D56" s="106">
        <v>3713</v>
      </c>
      <c r="E56" s="106">
        <v>3675</v>
      </c>
      <c r="F56" s="106">
        <v>3640</v>
      </c>
      <c r="G56" s="106">
        <v>3600</v>
      </c>
      <c r="H56" s="106">
        <v>3565</v>
      </c>
      <c r="I56" s="107">
        <v>3530</v>
      </c>
      <c r="J56" s="107">
        <v>3450</v>
      </c>
      <c r="K56" s="107">
        <v>3415</v>
      </c>
      <c r="L56" s="107">
        <v>3380</v>
      </c>
      <c r="M56" s="108">
        <v>21615</v>
      </c>
      <c r="N56" s="109">
        <v>21615</v>
      </c>
      <c r="O56" s="127">
        <v>21615</v>
      </c>
      <c r="P56" s="116">
        <v>21615</v>
      </c>
      <c r="Q56" s="54"/>
      <c r="R56" s="95">
        <f>SUM(D56:P56)</f>
        <v>118428</v>
      </c>
      <c r="S56" s="54"/>
      <c r="T56" s="54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</row>
    <row r="57" spans="1:34" ht="15.75" hidden="1" x14ac:dyDescent="0.25">
      <c r="A57" s="87" t="s">
        <v>122</v>
      </c>
      <c r="B57" s="86"/>
      <c r="C57" s="114"/>
      <c r="D57" s="106">
        <v>210</v>
      </c>
      <c r="E57" s="106">
        <v>200</v>
      </c>
      <c r="F57" s="106">
        <v>200</v>
      </c>
      <c r="G57" s="106">
        <v>200</v>
      </c>
      <c r="H57" s="106">
        <v>200</v>
      </c>
      <c r="I57" s="107"/>
      <c r="J57" s="107"/>
      <c r="K57" s="107"/>
      <c r="L57" s="107"/>
      <c r="M57" s="108"/>
      <c r="N57" s="109"/>
      <c r="O57" s="127"/>
      <c r="P57" s="116"/>
      <c r="Q57" s="54"/>
      <c r="R57" s="95"/>
      <c r="S57" s="54"/>
      <c r="T57" s="54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</row>
    <row r="58" spans="1:34" ht="15.75" hidden="1" x14ac:dyDescent="0.25">
      <c r="A58" s="87" t="s">
        <v>123</v>
      </c>
      <c r="B58" s="86"/>
      <c r="C58" s="114"/>
      <c r="D58" s="106">
        <f>SUM('[3]planned maintenance summary'!G55)/1000</f>
        <v>1335.992</v>
      </c>
      <c r="E58" s="106">
        <v>1320</v>
      </c>
      <c r="F58" s="106">
        <v>1300</v>
      </c>
      <c r="G58" s="106">
        <v>1285</v>
      </c>
      <c r="H58" s="106">
        <v>1270</v>
      </c>
      <c r="I58" s="107">
        <v>1255</v>
      </c>
      <c r="J58" s="107">
        <v>1225</v>
      </c>
      <c r="K58" s="107">
        <v>1210</v>
      </c>
      <c r="L58" s="107">
        <v>1195</v>
      </c>
      <c r="M58" s="108">
        <v>5975</v>
      </c>
      <c r="N58" s="109">
        <v>5975</v>
      </c>
      <c r="O58" s="127">
        <v>5975</v>
      </c>
      <c r="P58" s="116">
        <v>5975</v>
      </c>
      <c r="Q58" s="54"/>
      <c r="R58" s="95">
        <f>SUM(D58:P58)</f>
        <v>35295.991999999998</v>
      </c>
      <c r="S58" s="54"/>
      <c r="T58" s="54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</row>
    <row r="59" spans="1:34" ht="15.75" hidden="1" x14ac:dyDescent="0.25">
      <c r="A59" s="87" t="s">
        <v>124</v>
      </c>
      <c r="B59" s="86"/>
      <c r="C59" s="114"/>
      <c r="D59" s="106">
        <v>200</v>
      </c>
      <c r="E59" s="106">
        <v>200</v>
      </c>
      <c r="F59" s="106">
        <v>200</v>
      </c>
      <c r="G59" s="106">
        <v>200</v>
      </c>
      <c r="H59" s="106">
        <v>200</v>
      </c>
      <c r="I59" s="107">
        <v>200</v>
      </c>
      <c r="J59" s="107">
        <v>200</v>
      </c>
      <c r="K59" s="107">
        <v>200</v>
      </c>
      <c r="L59" s="107">
        <v>200</v>
      </c>
      <c r="M59" s="108">
        <v>1000</v>
      </c>
      <c r="N59" s="109">
        <v>1000</v>
      </c>
      <c r="O59" s="127">
        <v>1000</v>
      </c>
      <c r="P59" s="116">
        <v>1000</v>
      </c>
      <c r="Q59" s="54"/>
      <c r="R59" s="95">
        <f>SUM(D59:P59)</f>
        <v>5800</v>
      </c>
      <c r="S59" s="54"/>
      <c r="T59" s="54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</row>
    <row r="60" spans="1:34" ht="15.75" hidden="1" x14ac:dyDescent="0.25">
      <c r="A60" s="87" t="s">
        <v>125</v>
      </c>
      <c r="B60" s="86"/>
      <c r="C60" s="114"/>
      <c r="D60" s="106">
        <v>200</v>
      </c>
      <c r="E60" s="106">
        <v>200</v>
      </c>
      <c r="F60" s="106">
        <v>200</v>
      </c>
      <c r="G60" s="106">
        <v>200</v>
      </c>
      <c r="H60" s="106">
        <v>200</v>
      </c>
      <c r="I60" s="107">
        <v>200</v>
      </c>
      <c r="J60" s="107">
        <v>200</v>
      </c>
      <c r="K60" s="107">
        <v>200</v>
      </c>
      <c r="L60" s="107">
        <v>200</v>
      </c>
      <c r="M60" s="108">
        <v>1000</v>
      </c>
      <c r="N60" s="109">
        <v>1000</v>
      </c>
      <c r="O60" s="127">
        <v>1000</v>
      </c>
      <c r="P60" s="116">
        <v>1000</v>
      </c>
      <c r="Q60" s="54"/>
      <c r="R60" s="95">
        <f>SUM(D60:P60)</f>
        <v>5800</v>
      </c>
      <c r="S60" s="54"/>
      <c r="T60" s="54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</row>
    <row r="61" spans="1:34" ht="6" hidden="1" customHeight="1" x14ac:dyDescent="0.25">
      <c r="A61" s="87"/>
      <c r="B61" s="86"/>
      <c r="C61" s="114"/>
      <c r="D61" s="106"/>
      <c r="E61" s="106"/>
      <c r="F61" s="106"/>
      <c r="G61" s="106"/>
      <c r="H61" s="106"/>
      <c r="I61" s="107"/>
      <c r="J61" s="107"/>
      <c r="K61" s="107"/>
      <c r="L61" s="107"/>
      <c r="M61" s="108"/>
      <c r="N61" s="109"/>
      <c r="O61" s="127"/>
      <c r="P61" s="116"/>
      <c r="Q61" s="54"/>
      <c r="R61" s="95"/>
      <c r="S61" s="54"/>
      <c r="T61" s="54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</row>
    <row r="62" spans="1:34" ht="15.75" hidden="1" x14ac:dyDescent="0.25">
      <c r="A62" s="87" t="s">
        <v>126</v>
      </c>
      <c r="B62" s="86"/>
      <c r="C62" s="114"/>
      <c r="D62" s="106">
        <f>SUM('[3]planned maintenance summary'!G50-'[3]planned maintenance summary'!G52-'[3]planned maintenance summary'!G53-'[3]planned maintenance summary'!G55)/1000</f>
        <v>2282.549</v>
      </c>
      <c r="E62" s="106">
        <v>2260</v>
      </c>
      <c r="F62" s="106">
        <v>2240</v>
      </c>
      <c r="G62" s="106">
        <v>2220</v>
      </c>
      <c r="H62" s="106">
        <v>2200</v>
      </c>
      <c r="I62" s="107">
        <v>2180</v>
      </c>
      <c r="J62" s="107">
        <v>2140</v>
      </c>
      <c r="K62" s="107">
        <v>2120</v>
      </c>
      <c r="L62" s="107">
        <v>2100</v>
      </c>
      <c r="M62" s="108">
        <v>10500</v>
      </c>
      <c r="N62" s="109">
        <v>10500</v>
      </c>
      <c r="O62" s="127">
        <v>10500</v>
      </c>
      <c r="P62" s="116">
        <v>10500</v>
      </c>
      <c r="Q62" s="54"/>
      <c r="R62" s="95">
        <f>SUM(D62:P62)</f>
        <v>61742.548999999999</v>
      </c>
      <c r="S62" s="54"/>
      <c r="T62" s="54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</row>
    <row r="63" spans="1:34" ht="15.75" hidden="1" x14ac:dyDescent="0.25">
      <c r="A63" s="87" t="s">
        <v>127</v>
      </c>
      <c r="B63" s="86"/>
      <c r="C63" s="114"/>
      <c r="D63" s="106">
        <f>SUM('[3]planned maintenance summary'!G52)/1000</f>
        <v>1274.877</v>
      </c>
      <c r="E63" s="106">
        <v>1275</v>
      </c>
      <c r="F63" s="106">
        <v>1275</v>
      </c>
      <c r="G63" s="106">
        <v>1275</v>
      </c>
      <c r="H63" s="106">
        <v>1275</v>
      </c>
      <c r="I63" s="107">
        <v>1275</v>
      </c>
      <c r="J63" s="107">
        <v>1275</v>
      </c>
      <c r="K63" s="107">
        <v>1275</v>
      </c>
      <c r="L63" s="107">
        <v>1275</v>
      </c>
      <c r="M63" s="108">
        <v>6375</v>
      </c>
      <c r="N63" s="109">
        <v>6375</v>
      </c>
      <c r="O63" s="127">
        <v>6375</v>
      </c>
      <c r="P63" s="116">
        <v>6375</v>
      </c>
      <c r="Q63" s="54"/>
      <c r="R63" s="95">
        <f>SUM(D63:P63)</f>
        <v>36974.877</v>
      </c>
      <c r="S63" s="54"/>
      <c r="T63" s="54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</row>
    <row r="64" spans="1:34" ht="15.75" hidden="1" x14ac:dyDescent="0.25">
      <c r="A64" s="87" t="s">
        <v>128</v>
      </c>
      <c r="B64" s="86"/>
      <c r="C64" s="114"/>
      <c r="D64" s="106">
        <f>SUM('[3]planned maintenance summary'!G53)/1000</f>
        <v>230.04300000000001</v>
      </c>
      <c r="E64" s="106">
        <v>230</v>
      </c>
      <c r="F64" s="106">
        <v>230</v>
      </c>
      <c r="G64" s="106">
        <v>230</v>
      </c>
      <c r="H64" s="106">
        <v>230</v>
      </c>
      <c r="I64" s="107">
        <v>230</v>
      </c>
      <c r="J64" s="107">
        <v>230</v>
      </c>
      <c r="K64" s="107">
        <v>230</v>
      </c>
      <c r="L64" s="107">
        <v>230</v>
      </c>
      <c r="M64" s="108">
        <v>1150</v>
      </c>
      <c r="N64" s="109">
        <v>1150</v>
      </c>
      <c r="O64" s="127">
        <v>1150</v>
      </c>
      <c r="P64" s="116">
        <v>1150</v>
      </c>
      <c r="Q64" s="54"/>
      <c r="R64" s="95">
        <f>SUM(D64:P64)</f>
        <v>6670.0429999999997</v>
      </c>
      <c r="S64" s="54"/>
      <c r="T64" s="54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</row>
    <row r="65" spans="1:34" hidden="1" x14ac:dyDescent="0.25">
      <c r="A65" s="128"/>
      <c r="B65" s="129"/>
      <c r="C65" s="114"/>
      <c r="D65" s="122">
        <v>-154</v>
      </c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54"/>
      <c r="T65" s="54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</row>
    <row r="66" spans="1:34" ht="16.5" hidden="1" thickBot="1" x14ac:dyDescent="0.3">
      <c r="A66" s="128"/>
      <c r="B66" s="129"/>
      <c r="C66" s="114"/>
      <c r="D66" s="125">
        <f>SUM(D56:D65)</f>
        <v>9292.4609999999993</v>
      </c>
      <c r="E66" s="125">
        <f t="shared" ref="E66:P66" si="2">SUM(E56:E65)</f>
        <v>9360</v>
      </c>
      <c r="F66" s="125">
        <f t="shared" si="2"/>
        <v>9285</v>
      </c>
      <c r="G66" s="125">
        <f t="shared" si="2"/>
        <v>9210</v>
      </c>
      <c r="H66" s="125">
        <f t="shared" si="2"/>
        <v>9140</v>
      </c>
      <c r="I66" s="125">
        <f t="shared" si="2"/>
        <v>8870</v>
      </c>
      <c r="J66" s="125">
        <f t="shared" si="2"/>
        <v>8720</v>
      </c>
      <c r="K66" s="125">
        <f t="shared" si="2"/>
        <v>8650</v>
      </c>
      <c r="L66" s="125">
        <f t="shared" si="2"/>
        <v>8580</v>
      </c>
      <c r="M66" s="125">
        <f t="shared" si="2"/>
        <v>47615</v>
      </c>
      <c r="N66" s="125">
        <f t="shared" si="2"/>
        <v>47615</v>
      </c>
      <c r="O66" s="125">
        <f t="shared" si="2"/>
        <v>47615</v>
      </c>
      <c r="P66" s="125">
        <f t="shared" si="2"/>
        <v>47615</v>
      </c>
      <c r="Q66" s="54"/>
      <c r="R66" s="125">
        <f>SUM(R56:R65)</f>
        <v>270711.46100000001</v>
      </c>
      <c r="S66" s="54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</row>
    <row r="67" spans="1:34" ht="15.75" hidden="1" x14ac:dyDescent="0.25">
      <c r="A67" s="87" t="s">
        <v>129</v>
      </c>
      <c r="B67" s="86"/>
      <c r="C67" s="114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54"/>
      <c r="R67" s="130"/>
      <c r="S67" s="54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</row>
    <row r="68" spans="1:34" ht="15.75" hidden="1" x14ac:dyDescent="0.25">
      <c r="A68" s="87" t="s">
        <v>130</v>
      </c>
      <c r="B68" s="86"/>
      <c r="C68" s="114"/>
      <c r="D68" s="106">
        <v>900</v>
      </c>
      <c r="E68" s="106">
        <v>900</v>
      </c>
      <c r="F68" s="106">
        <v>900</v>
      </c>
      <c r="G68" s="106">
        <v>900</v>
      </c>
      <c r="H68" s="106">
        <v>900</v>
      </c>
      <c r="I68" s="106">
        <v>900</v>
      </c>
      <c r="J68" s="106">
        <v>900</v>
      </c>
      <c r="K68" s="106">
        <v>900</v>
      </c>
      <c r="L68" s="106">
        <v>900</v>
      </c>
      <c r="M68" s="106">
        <v>900</v>
      </c>
      <c r="N68" s="106">
        <v>900</v>
      </c>
      <c r="O68" s="106">
        <v>900</v>
      </c>
      <c r="P68" s="106">
        <v>900</v>
      </c>
      <c r="Q68" s="128"/>
      <c r="R68" s="95">
        <f>SUM(D68:P68)</f>
        <v>11700</v>
      </c>
      <c r="S68" s="54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</row>
    <row r="69" spans="1:34" ht="15.75" hidden="1" x14ac:dyDescent="0.25">
      <c r="A69" s="87" t="s">
        <v>124</v>
      </c>
      <c r="B69" s="86"/>
      <c r="C69" s="114"/>
      <c r="D69" s="106">
        <v>200</v>
      </c>
      <c r="E69" s="106">
        <v>200</v>
      </c>
      <c r="F69" s="106">
        <v>200</v>
      </c>
      <c r="G69" s="106">
        <v>200</v>
      </c>
      <c r="H69" s="106">
        <v>200</v>
      </c>
      <c r="I69" s="107">
        <v>200</v>
      </c>
      <c r="J69" s="107">
        <v>200</v>
      </c>
      <c r="K69" s="107">
        <v>200</v>
      </c>
      <c r="L69" s="107">
        <v>200</v>
      </c>
      <c r="M69" s="108">
        <v>1000</v>
      </c>
      <c r="N69" s="109">
        <v>1000</v>
      </c>
      <c r="O69" s="127">
        <v>1000</v>
      </c>
      <c r="P69" s="116">
        <v>1000</v>
      </c>
      <c r="Q69" s="54"/>
      <c r="R69" s="95">
        <f>SUM(D69:P69)</f>
        <v>5800</v>
      </c>
      <c r="S69" s="54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</row>
    <row r="70" spans="1:34" ht="15.75" hidden="1" x14ac:dyDescent="0.25">
      <c r="A70" s="87" t="s">
        <v>125</v>
      </c>
      <c r="B70" s="86"/>
      <c r="C70" s="114"/>
      <c r="D70" s="106">
        <v>200</v>
      </c>
      <c r="E70" s="106">
        <v>200</v>
      </c>
      <c r="F70" s="106">
        <v>200</v>
      </c>
      <c r="G70" s="106">
        <v>200</v>
      </c>
      <c r="H70" s="106">
        <v>200</v>
      </c>
      <c r="I70" s="107">
        <v>200</v>
      </c>
      <c r="J70" s="107">
        <v>200</v>
      </c>
      <c r="K70" s="107">
        <v>200</v>
      </c>
      <c r="L70" s="107">
        <v>200</v>
      </c>
      <c r="M70" s="108">
        <v>1000</v>
      </c>
      <c r="N70" s="109">
        <v>1000</v>
      </c>
      <c r="O70" s="127">
        <v>1000</v>
      </c>
      <c r="P70" s="116">
        <v>1000</v>
      </c>
      <c r="Q70" s="54"/>
      <c r="R70" s="95">
        <f>SUM(D70:P70)</f>
        <v>5800</v>
      </c>
      <c r="S70" s="54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</row>
    <row r="71" spans="1:34" ht="15.75" hidden="1" x14ac:dyDescent="0.25">
      <c r="A71" s="128"/>
      <c r="B71" s="129"/>
      <c r="C71" s="114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28"/>
      <c r="R71" s="131"/>
      <c r="S71" s="54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</row>
    <row r="72" spans="1:34" hidden="1" x14ac:dyDescent="0.25">
      <c r="A72" s="54"/>
      <c r="B72" s="117"/>
      <c r="C72" s="114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96"/>
      <c r="S72" s="54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</row>
    <row r="73" spans="1:34" ht="15.75" hidden="1" x14ac:dyDescent="0.25">
      <c r="A73" s="132"/>
      <c r="B73" s="133"/>
      <c r="C73" s="114"/>
      <c r="D73" s="122"/>
      <c r="E73" s="122"/>
      <c r="F73" s="122"/>
      <c r="G73" s="122"/>
      <c r="H73" s="122"/>
      <c r="I73" s="122"/>
      <c r="J73" s="122"/>
      <c r="K73" s="122" t="s">
        <v>131</v>
      </c>
      <c r="L73" s="122"/>
      <c r="M73" s="122"/>
      <c r="N73" s="122" t="s">
        <v>132</v>
      </c>
      <c r="O73" s="134" t="s">
        <v>133</v>
      </c>
      <c r="P73" s="135" t="s">
        <v>134</v>
      </c>
      <c r="Q73" s="135"/>
      <c r="R73" s="136">
        <f>R52+R66-R68-R69-R70</f>
        <v>552913.35852766177</v>
      </c>
      <c r="S73" s="54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</row>
    <row r="74" spans="1:34" ht="15.75" hidden="1" x14ac:dyDescent="0.25">
      <c r="A74" s="128"/>
      <c r="B74" s="129"/>
      <c r="C74" s="114"/>
      <c r="D74" s="54" t="s">
        <v>135</v>
      </c>
      <c r="E74" s="122"/>
      <c r="F74" s="122"/>
      <c r="G74" s="122"/>
      <c r="H74" s="122"/>
      <c r="I74" s="122"/>
      <c r="J74" s="122"/>
      <c r="K74" s="122" t="s">
        <v>136</v>
      </c>
      <c r="L74" s="122"/>
      <c r="M74" s="122"/>
      <c r="N74" s="122"/>
      <c r="O74" s="137"/>
      <c r="P74" s="130"/>
      <c r="Q74" s="130"/>
      <c r="R74" s="138"/>
      <c r="S74" s="54"/>
      <c r="T74" s="54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</row>
    <row r="75" spans="1:34" ht="15.75" hidden="1" x14ac:dyDescent="0.25">
      <c r="A75" s="54"/>
      <c r="B75" s="117"/>
      <c r="C75" s="54"/>
      <c r="D75" s="139" t="s">
        <v>137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140" t="s">
        <v>138</v>
      </c>
      <c r="P75" s="141" t="s">
        <v>134</v>
      </c>
      <c r="Q75" s="141"/>
      <c r="R75" s="138">
        <v>538509</v>
      </c>
      <c r="S75" s="54"/>
      <c r="T75" s="54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</row>
    <row r="76" spans="1:34" hidden="1" x14ac:dyDescent="0.25">
      <c r="A76" s="54"/>
      <c r="B76" s="117"/>
      <c r="C76" s="54"/>
      <c r="D76" s="139" t="s">
        <v>139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142"/>
      <c r="P76" s="143"/>
      <c r="Q76" s="143"/>
      <c r="R76" s="144"/>
      <c r="S76" s="54"/>
      <c r="T76" s="54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</row>
    <row r="77" spans="1:34" ht="16.5" hidden="1" thickBot="1" x14ac:dyDescent="0.3">
      <c r="A77" s="87" t="s">
        <v>87</v>
      </c>
      <c r="B77" s="86"/>
      <c r="C77" s="54"/>
      <c r="D77" s="96">
        <v>3215.3571428571431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145" t="s">
        <v>140</v>
      </c>
      <c r="P77" s="146"/>
      <c r="Q77" s="146"/>
      <c r="R77" s="147">
        <f>R75-R73</f>
        <v>-14404.358527661767</v>
      </c>
      <c r="S77" s="54"/>
      <c r="T77" s="54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</row>
    <row r="78" spans="1:34" hidden="1" x14ac:dyDescent="0.25">
      <c r="A78" s="87" t="s">
        <v>89</v>
      </c>
      <c r="B78" s="86"/>
      <c r="C78" s="54"/>
      <c r="D78" s="96">
        <v>1902.1666666666665</v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54"/>
      <c r="T78" s="54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</row>
    <row r="79" spans="1:34" hidden="1" x14ac:dyDescent="0.25">
      <c r="A79" s="87"/>
      <c r="B79" s="86"/>
      <c r="C79" s="54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54"/>
      <c r="T79" s="54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</row>
    <row r="80" spans="1:34" hidden="1" x14ac:dyDescent="0.25">
      <c r="A80" s="87" t="s">
        <v>90</v>
      </c>
      <c r="B80" s="86"/>
      <c r="C80" s="54"/>
      <c r="D80" s="96">
        <v>804.66666666666663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54"/>
      <c r="T80" s="54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</row>
    <row r="81" spans="1:34" hidden="1" x14ac:dyDescent="0.25">
      <c r="A81" s="87" t="s">
        <v>91</v>
      </c>
      <c r="B81" s="86"/>
      <c r="C81" s="54"/>
      <c r="D81" s="96">
        <v>2377.9487179487178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54"/>
      <c r="T81" s="54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</row>
    <row r="82" spans="1:34" hidden="1" x14ac:dyDescent="0.25">
      <c r="A82" s="87" t="s">
        <v>92</v>
      </c>
      <c r="B82" s="86"/>
      <c r="C82" s="54"/>
      <c r="D82" s="96">
        <v>2151.6153846153843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54"/>
      <c r="T82" s="54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</row>
    <row r="83" spans="1:34" hidden="1" x14ac:dyDescent="0.25">
      <c r="A83" s="87"/>
      <c r="B83" s="86"/>
      <c r="C83" s="54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54"/>
      <c r="T83" s="54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</row>
    <row r="84" spans="1:34" hidden="1" x14ac:dyDescent="0.25">
      <c r="A84" s="87" t="s">
        <v>93</v>
      </c>
      <c r="B84" s="86"/>
      <c r="C84" s="54"/>
      <c r="D84" s="96">
        <v>1710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54"/>
      <c r="T84" s="54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</row>
    <row r="85" spans="1:34" hidden="1" x14ac:dyDescent="0.25">
      <c r="A85" s="87" t="s">
        <v>94</v>
      </c>
      <c r="B85" s="86"/>
      <c r="C85" s="54"/>
      <c r="D85" s="96">
        <v>1794.7018970189704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</row>
    <row r="86" spans="1:34" hidden="1" x14ac:dyDescent="0.25">
      <c r="A86" s="54"/>
      <c r="B86" s="117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</row>
    <row r="87" spans="1:34" hidden="1" x14ac:dyDescent="0.25">
      <c r="A87" s="54"/>
      <c r="B87" s="117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</row>
    <row r="88" spans="1:34" ht="15.75" hidden="1" x14ac:dyDescent="0.25">
      <c r="A88" s="54"/>
      <c r="B88" s="117"/>
      <c r="C88" s="54"/>
      <c r="D88" s="148">
        <f>SUM(D56:D60)+D65</f>
        <v>5504.9920000000002</v>
      </c>
      <c r="E88" s="148">
        <f>SUM(E56:E60)</f>
        <v>5595</v>
      </c>
      <c r="F88" s="148">
        <f t="shared" ref="F88:P88" si="3">SUM(F56:F60)</f>
        <v>5540</v>
      </c>
      <c r="G88" s="148">
        <f t="shared" si="3"/>
        <v>5485</v>
      </c>
      <c r="H88" s="148">
        <f t="shared" si="3"/>
        <v>5435</v>
      </c>
      <c r="I88" s="148">
        <f t="shared" si="3"/>
        <v>5185</v>
      </c>
      <c r="J88" s="148">
        <f t="shared" si="3"/>
        <v>5075</v>
      </c>
      <c r="K88" s="148">
        <f t="shared" si="3"/>
        <v>5025</v>
      </c>
      <c r="L88" s="148">
        <f t="shared" si="3"/>
        <v>4975</v>
      </c>
      <c r="M88" s="148">
        <f t="shared" si="3"/>
        <v>29590</v>
      </c>
      <c r="N88" s="148">
        <f t="shared" si="3"/>
        <v>29590</v>
      </c>
      <c r="O88" s="148">
        <f t="shared" si="3"/>
        <v>29590</v>
      </c>
      <c r="P88" s="148">
        <f t="shared" si="3"/>
        <v>29590</v>
      </c>
      <c r="Q88" s="54"/>
      <c r="R88" s="95">
        <f>SUM(D88:P88)</f>
        <v>166179.992</v>
      </c>
      <c r="S88" s="54"/>
      <c r="T88" s="54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</row>
    <row r="89" spans="1:34" ht="15.75" hidden="1" x14ac:dyDescent="0.25">
      <c r="A89" s="128"/>
      <c r="B89" s="129"/>
      <c r="C89" s="54"/>
      <c r="D89" s="96">
        <f>SUM(D62:D64)</f>
        <v>3787.4690000000001</v>
      </c>
      <c r="E89" s="96">
        <f>SUM(E62:E64)</f>
        <v>3765</v>
      </c>
      <c r="F89" s="96">
        <f t="shared" ref="F89:P89" si="4">SUM(F62:F64)</f>
        <v>3745</v>
      </c>
      <c r="G89" s="96">
        <f t="shared" si="4"/>
        <v>3725</v>
      </c>
      <c r="H89" s="96">
        <f t="shared" si="4"/>
        <v>3705</v>
      </c>
      <c r="I89" s="96">
        <f t="shared" si="4"/>
        <v>3685</v>
      </c>
      <c r="J89" s="96">
        <f t="shared" si="4"/>
        <v>3645</v>
      </c>
      <c r="K89" s="96">
        <f t="shared" si="4"/>
        <v>3625</v>
      </c>
      <c r="L89" s="96">
        <f t="shared" si="4"/>
        <v>3605</v>
      </c>
      <c r="M89" s="96">
        <f t="shared" si="4"/>
        <v>18025</v>
      </c>
      <c r="N89" s="96">
        <f t="shared" si="4"/>
        <v>18025</v>
      </c>
      <c r="O89" s="96">
        <f t="shared" si="4"/>
        <v>18025</v>
      </c>
      <c r="P89" s="96">
        <f t="shared" si="4"/>
        <v>18025</v>
      </c>
      <c r="Q89" s="54"/>
      <c r="R89" s="95">
        <f>SUM(D89:P89)</f>
        <v>105387.469</v>
      </c>
      <c r="S89" s="54"/>
      <c r="T89" s="54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</row>
    <row r="90" spans="1:34" hidden="1" x14ac:dyDescent="0.25">
      <c r="A90" s="54"/>
      <c r="B90" s="117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</row>
    <row r="91" spans="1:34" ht="15.75" hidden="1" x14ac:dyDescent="0.25">
      <c r="A91" s="54"/>
      <c r="B91" s="117"/>
      <c r="C91" s="54"/>
      <c r="D91" s="96">
        <f>SUM(D88:D89)</f>
        <v>9292.4609999999993</v>
      </c>
      <c r="E91" s="96">
        <f t="shared" ref="E91:P91" si="5">SUM(E88:E89)</f>
        <v>9360</v>
      </c>
      <c r="F91" s="96">
        <f t="shared" si="5"/>
        <v>9285</v>
      </c>
      <c r="G91" s="96">
        <f t="shared" si="5"/>
        <v>9210</v>
      </c>
      <c r="H91" s="96">
        <f t="shared" si="5"/>
        <v>9140</v>
      </c>
      <c r="I91" s="96">
        <f t="shared" si="5"/>
        <v>8870</v>
      </c>
      <c r="J91" s="96">
        <f t="shared" si="5"/>
        <v>8720</v>
      </c>
      <c r="K91" s="96">
        <f t="shared" si="5"/>
        <v>8650</v>
      </c>
      <c r="L91" s="96">
        <f t="shared" si="5"/>
        <v>8580</v>
      </c>
      <c r="M91" s="96">
        <f t="shared" si="5"/>
        <v>47615</v>
      </c>
      <c r="N91" s="96">
        <f>SUM(N88:N89)</f>
        <v>47615</v>
      </c>
      <c r="O91" s="96">
        <f t="shared" si="5"/>
        <v>47615</v>
      </c>
      <c r="P91" s="96">
        <f t="shared" si="5"/>
        <v>47615</v>
      </c>
      <c r="Q91" s="54"/>
      <c r="R91" s="95">
        <f>SUM(D91:P91)</f>
        <v>271567.46100000001</v>
      </c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:34" hidden="1" x14ac:dyDescent="0.25">
      <c r="A92" s="54"/>
      <c r="B92" s="117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:34" hidden="1" x14ac:dyDescent="0.25">
      <c r="A93" s="54"/>
      <c r="B93" s="117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hidden="1" x14ac:dyDescent="0.25">
      <c r="A94" s="54"/>
      <c r="B94" s="117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hidden="1" x14ac:dyDescent="0.25">
      <c r="A95" s="54"/>
      <c r="B95" s="117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ht="16.5" hidden="1" thickBot="1" x14ac:dyDescent="0.3">
      <c r="A96" s="105" t="s">
        <v>141</v>
      </c>
      <c r="B96" s="124" t="s">
        <v>142</v>
      </c>
      <c r="C96" s="54"/>
      <c r="D96" s="149">
        <f>'[1]SCS First BP'!D46</f>
        <v>7876.16</v>
      </c>
      <c r="E96" s="149">
        <f>'[1]SCS First BP'!E46</f>
        <v>10936.145</v>
      </c>
      <c r="F96" s="149">
        <f>'[1]SCS First BP'!F46</f>
        <v>9390.2949999999983</v>
      </c>
      <c r="G96" s="149">
        <f>'[1]SCS First BP'!G46</f>
        <v>9096.7949999999983</v>
      </c>
      <c r="H96" s="149">
        <f>'[1]SCS First BP'!H46</f>
        <v>8697.744999999999</v>
      </c>
      <c r="I96" s="149">
        <f>'[1]SCS First BP'!I46</f>
        <v>8490.494999999999</v>
      </c>
      <c r="J96" s="149">
        <f>'[1]SCS First BP'!K46</f>
        <v>8182.2449999999999</v>
      </c>
      <c r="K96" s="149">
        <f>'[1]SCS First BP'!L46</f>
        <v>7132.2449999999999</v>
      </c>
      <c r="L96" s="149">
        <f>'[1]SCS First BP'!M46</f>
        <v>6682.2449999999999</v>
      </c>
      <c r="M96" s="149">
        <f>'[1]SCS First BP'!N46</f>
        <v>38791.925000000003</v>
      </c>
      <c r="N96" s="149">
        <f>'[1]SCS First BP'!O46</f>
        <v>38041.925000000003</v>
      </c>
      <c r="O96" s="149">
        <f>'[1]SCS First BP'!P46</f>
        <v>37373.925000000003</v>
      </c>
      <c r="P96" s="149">
        <f>'[1]SCS First BP'!Q46</f>
        <v>32023.924999999999</v>
      </c>
      <c r="Q96" s="54"/>
      <c r="R96" s="125">
        <f>SUM(D96:Q96)</f>
        <v>222716.07</v>
      </c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18" hidden="1" x14ac:dyDescent="0.25">
      <c r="A97" s="54"/>
      <c r="B97" s="117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ht="16.5" hidden="1" thickBot="1" x14ac:dyDescent="0.3">
      <c r="A98" s="87" t="s">
        <v>143</v>
      </c>
      <c r="B98" s="87" t="s">
        <v>144</v>
      </c>
      <c r="C98" s="54"/>
      <c r="D98" s="150">
        <f>SUM(D52-D96)</f>
        <v>-286.39300000000003</v>
      </c>
      <c r="E98" s="150">
        <f t="shared" ref="E98:P98" si="6">SUM(E52-E96)</f>
        <v>3375.0119999999988</v>
      </c>
      <c r="F98" s="150">
        <f t="shared" si="6"/>
        <v>12084.061012500002</v>
      </c>
      <c r="G98" s="150">
        <f t="shared" si="6"/>
        <v>8973.333872975003</v>
      </c>
      <c r="H98" s="150">
        <f t="shared" si="6"/>
        <v>10442.14138822781</v>
      </c>
      <c r="I98" s="150">
        <f t="shared" si="6"/>
        <v>11622.376315242109</v>
      </c>
      <c r="J98" s="150">
        <f t="shared" si="6"/>
        <v>5157.8257060703372</v>
      </c>
      <c r="K98" s="150">
        <f t="shared" si="6"/>
        <v>5823.8288478763852</v>
      </c>
      <c r="L98" s="150">
        <f t="shared" si="6"/>
        <v>6133.6504315254051</v>
      </c>
      <c r="M98" s="150">
        <f t="shared" si="6"/>
        <v>11930.077570843801</v>
      </c>
      <c r="N98" s="150">
        <f t="shared" si="6"/>
        <v>2448.2380500332511</v>
      </c>
      <c r="O98" s="150">
        <f t="shared" si="6"/>
        <v>3204.7116775929971</v>
      </c>
      <c r="P98" s="150">
        <f t="shared" si="6"/>
        <v>1876.9636547745649</v>
      </c>
      <c r="Q98" s="54"/>
      <c r="R98" s="125">
        <f>SUM(D98:Q98)</f>
        <v>82785.827527661662</v>
      </c>
    </row>
    <row r="99" spans="1:18" hidden="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ht="15.75" hidden="1" thickBot="1" x14ac:dyDescent="0.3">
      <c r="A100" s="54"/>
      <c r="B100" s="54"/>
      <c r="C100" s="54"/>
      <c r="D100" s="54"/>
      <c r="E100" s="54"/>
      <c r="F100" s="54"/>
      <c r="G100" s="54"/>
      <c r="H100" s="150">
        <f>SUM(D98:H98)</f>
        <v>34588.155273702811</v>
      </c>
      <c r="I100" s="54"/>
      <c r="J100" s="54"/>
      <c r="K100" s="54"/>
      <c r="L100" s="150">
        <f>SUM(I98:L98)</f>
        <v>28737.681300714237</v>
      </c>
      <c r="M100" s="54"/>
      <c r="N100" s="54"/>
      <c r="O100" s="54"/>
      <c r="P100" s="54"/>
      <c r="Q100" s="54"/>
      <c r="R100" s="54"/>
    </row>
    <row r="101" spans="1:18" hidden="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ht="15.75" hidden="1" thickBot="1" x14ac:dyDescent="0.3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150">
        <f>H100+L100</f>
        <v>63325.836574417044</v>
      </c>
      <c r="M102" s="54"/>
      <c r="N102" s="54"/>
      <c r="O102" s="54"/>
      <c r="P102" s="54"/>
      <c r="Q102" s="54"/>
      <c r="R102" s="54"/>
    </row>
    <row r="103" spans="1:18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</sheetData>
  <mergeCells count="2">
    <mergeCell ref="D4:H4"/>
    <mergeCell ref="I4:L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HRA</vt:lpstr>
      <vt:lpstr>Sheet1</vt:lpstr>
      <vt:lpstr>Capital</vt:lpstr>
      <vt:lpstr>Detailed Capital Prog (2)</vt:lpstr>
      <vt:lpstr>Capital!Print_Area</vt:lpstr>
      <vt:lpstr>HRA!Print_Area</vt:lpstr>
      <vt:lpstr>Capital!Print_Titles</vt:lpstr>
      <vt:lpstr>HRA!Print_Titles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AppV Sequencer Account</dc:creator>
  <cp:lastModifiedBy>Mathew.Metcalfe</cp:lastModifiedBy>
  <cp:lastPrinted>2013-11-26T08:24:38Z</cp:lastPrinted>
  <dcterms:created xsi:type="dcterms:W3CDTF">2013-11-25T15:22:09Z</dcterms:created>
  <dcterms:modified xsi:type="dcterms:W3CDTF">2013-12-03T17:15:29Z</dcterms:modified>
</cp:coreProperties>
</file>